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INAI\OBLIGACIONES DE TRANSPARENCIA DATOS PERSONALES\2. Portal Institucional\"/>
    </mc:Choice>
  </mc:AlternateContent>
  <xr:revisionPtr revIDLastSave="0" documentId="13_ncr:1_{5B892F4A-873F-4214-BB8B-214BC439619A}" xr6:coauthVersionLast="47" xr6:coauthVersionMax="47" xr10:uidLastSave="{00000000-0000-0000-0000-000000000000}"/>
  <bookViews>
    <workbookView xWindow="-120" yWindow="-120" windowWidth="20730" windowHeight="11160" tabRatio="800" firstSheet="1" activeTab="8" xr2:uid="{00000000-000D-0000-FFFF-FFFF00000000}"/>
  </bookViews>
  <sheets>
    <sheet name="Nivel" sheetId="19" r:id="rId1"/>
    <sheet name="División" sheetId="20" r:id="rId2"/>
    <sheet name="Género" sheetId="11" r:id="rId3"/>
    <sheet name="Edad" sheetId="5" r:id="rId4"/>
    <sheet name="Estado" sheetId="21" r:id="rId5"/>
    <sheet name="Lengua Indígena" sheetId="13" r:id="rId6"/>
    <sheet name="País" sheetId="2" r:id="rId7"/>
    <sheet name="Programa Educativo" sheetId="18" r:id="rId8"/>
    <sheet name="Discapacidad" sheetId="17" r:id="rId9"/>
    <sheet name="CIEES" sheetId="25" r:id="rId10"/>
    <sheet name="Servidores Públicos" sheetId="16" r:id="rId11"/>
  </sheets>
  <definedNames>
    <definedName name="_xlnm._FilterDatabase" localSheetId="8" hidden="1">Discapacidad!$A$1:$A$1</definedName>
    <definedName name="_xlnm._FilterDatabase" localSheetId="10" hidden="1">'Servidores Públicos'!$E$2:$F$3</definedName>
    <definedName name="_xlcn.WorksheetConnection_mexicanosenelextranjeroB2C9" hidden="1">País!$B$2:$C$9</definedName>
    <definedName name="lengua_Indigena" localSheetId="5">'Lengua Indígena'!#REF!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6" l="1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2" i="16"/>
  <c r="K45" i="16"/>
  <c r="F14" i="16"/>
  <c r="G11" i="16"/>
  <c r="G12" i="16"/>
  <c r="G13" i="16"/>
  <c r="G10" i="16"/>
  <c r="G3" i="16"/>
  <c r="G4" i="16"/>
  <c r="G5" i="16"/>
  <c r="G2" i="16"/>
  <c r="F6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2" i="16"/>
  <c r="B40" i="16"/>
  <c r="D5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" i="13"/>
  <c r="C41" i="13"/>
  <c r="I15" i="25" l="1"/>
  <c r="C14" i="25"/>
  <c r="C3" i="17" l="1"/>
  <c r="C4" i="17"/>
  <c r="C5" i="17"/>
  <c r="C6" i="17"/>
  <c r="C7" i="17"/>
  <c r="C8" i="17"/>
  <c r="C9" i="17"/>
  <c r="C10" i="17"/>
  <c r="C11" i="17"/>
  <c r="C12" i="17"/>
  <c r="C2" i="17"/>
  <c r="B13" i="17"/>
  <c r="B56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2" i="18"/>
  <c r="B47" i="18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" i="2"/>
  <c r="C48" i="2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2" i="21"/>
  <c r="B41" i="21" l="1"/>
  <c r="G4" i="5" l="1"/>
  <c r="G5" i="5"/>
  <c r="G6" i="5"/>
  <c r="G7" i="5"/>
  <c r="G8" i="5"/>
  <c r="G9" i="5"/>
  <c r="G10" i="5"/>
  <c r="G3" i="5"/>
  <c r="F11" i="5"/>
  <c r="F11" i="11"/>
  <c r="F12" i="11"/>
  <c r="F14" i="11" s="1"/>
  <c r="F13" i="11"/>
  <c r="F10" i="11"/>
  <c r="E11" i="11"/>
  <c r="E12" i="11"/>
  <c r="E13" i="11"/>
  <c r="E10" i="11"/>
  <c r="C11" i="11"/>
  <c r="C12" i="11"/>
  <c r="C13" i="11"/>
  <c r="C10" i="11"/>
  <c r="C4" i="11"/>
  <c r="C3" i="11"/>
  <c r="C5" i="11" s="1"/>
  <c r="B5" i="11"/>
  <c r="C5" i="20"/>
  <c r="C3" i="20"/>
  <c r="B6" i="20"/>
  <c r="C2" i="20" s="1"/>
  <c r="B6" i="19"/>
  <c r="C6" i="20" l="1"/>
  <c r="C4" i="20"/>
  <c r="B70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<sst xmlns="http://schemas.openxmlformats.org/spreadsheetml/2006/main" count="449" uniqueCount="274">
  <si>
    <t>Estado</t>
  </si>
  <si>
    <t>Matricula</t>
  </si>
  <si>
    <t>Ciudad de México</t>
  </si>
  <si>
    <t>México</t>
  </si>
  <si>
    <t>Puebla</t>
  </si>
  <si>
    <t>Querétaro</t>
  </si>
  <si>
    <t>Yucatán</t>
  </si>
  <si>
    <t>Baja California</t>
  </si>
  <si>
    <t>Jalisco</t>
  </si>
  <si>
    <t>Aguascalientes</t>
  </si>
  <si>
    <t>Guanajuato</t>
  </si>
  <si>
    <t>Quintana Roo</t>
  </si>
  <si>
    <t>San Luis Potosí</t>
  </si>
  <si>
    <t>Tabasco</t>
  </si>
  <si>
    <t>Sonora</t>
  </si>
  <si>
    <t>Morelos</t>
  </si>
  <si>
    <t>Hidalgo</t>
  </si>
  <si>
    <t>Durango</t>
  </si>
  <si>
    <t>Chihuahua</t>
  </si>
  <si>
    <t>Coahuila de Zaragoza</t>
  </si>
  <si>
    <t>Veracruz de Ignacio de la Llave</t>
  </si>
  <si>
    <t>Chiapas</t>
  </si>
  <si>
    <t>Nuevo León</t>
  </si>
  <si>
    <t>Guerrero</t>
  </si>
  <si>
    <t>Campeche</t>
  </si>
  <si>
    <t>Sinaloa</t>
  </si>
  <si>
    <t>Oaxaca</t>
  </si>
  <si>
    <t>Baja California Sur</t>
  </si>
  <si>
    <t>Nayarit</t>
  </si>
  <si>
    <t>Tamaulipas</t>
  </si>
  <si>
    <t>Zacatecas</t>
  </si>
  <si>
    <t>Colima</t>
  </si>
  <si>
    <t>Tlaxcala</t>
  </si>
  <si>
    <t>Programa_Educativo</t>
  </si>
  <si>
    <t>TSU</t>
  </si>
  <si>
    <t>Division</t>
  </si>
  <si>
    <t>CEIT</t>
  </si>
  <si>
    <t>CSBA</t>
  </si>
  <si>
    <t>POS</t>
  </si>
  <si>
    <t>Edad</t>
  </si>
  <si>
    <t>Licenciatura</t>
  </si>
  <si>
    <t>Técnico Superior Universitario</t>
  </si>
  <si>
    <t>Especialidad</t>
  </si>
  <si>
    <t>Maestría</t>
  </si>
  <si>
    <t>Lic. en Gestión y Administración de PyME</t>
  </si>
  <si>
    <t>Ing. en Desarrollo de Software</t>
  </si>
  <si>
    <t>Lic. en Derecho</t>
  </si>
  <si>
    <t>Lic. en Nutrición Aplicada</t>
  </si>
  <si>
    <t>Lic. en Mercadotecnia Internacional</t>
  </si>
  <si>
    <t>Lic. en Administración de Empresas Turísticas</t>
  </si>
  <si>
    <t>Lic. en Seguridad Pública</t>
  </si>
  <si>
    <t>Ing. en Telemática</t>
  </si>
  <si>
    <t>Ing. en Logística y Transporte</t>
  </si>
  <si>
    <t>Ing. en Energías Renovables</t>
  </si>
  <si>
    <t>Ing. en Biotecnología</t>
  </si>
  <si>
    <t>Lic. en Administración y Gestión Pública</t>
  </si>
  <si>
    <t>Lic. en Matemáticas</t>
  </si>
  <si>
    <t>Lic. en Desarrollo Comunitario</t>
  </si>
  <si>
    <t>Lic. en Gerencia de Servicios de Salud</t>
  </si>
  <si>
    <t>Lic. en Políticas y Proyectos Sociales</t>
  </si>
  <si>
    <t>Ing. en Tecnología Ambiental</t>
  </si>
  <si>
    <t>Lic. en Contaduría y Finanzas Públicas</t>
  </si>
  <si>
    <t>Lic. en Promoción y Educación para la Salud</t>
  </si>
  <si>
    <t>TSU en Urgencias Médicas</t>
  </si>
  <si>
    <t>Lic. en Enseñanza de las Matemáticas</t>
  </si>
  <si>
    <t>TSU en Desarrollo de Software</t>
  </si>
  <si>
    <t>TSU en Gestión y Administración de PyME</t>
  </si>
  <si>
    <t>Esp. en Enseñanza de la Historia de México</t>
  </si>
  <si>
    <t>Ing. en Gestión Industrial</t>
  </si>
  <si>
    <t>M. en Seguridad Alimentaria</t>
  </si>
  <si>
    <t>TSU en Seguridad Pública</t>
  </si>
  <si>
    <t>TSU en Mercadotecnia Internacional</t>
  </si>
  <si>
    <t>TSU en Logística y Transporte</t>
  </si>
  <si>
    <t>TSU en Administración de Empresas Turísticas</t>
  </si>
  <si>
    <t>TSU en Telemática</t>
  </si>
  <si>
    <t>TSU en Energías Renovables</t>
  </si>
  <si>
    <t>Lic. en Gestión Territorial</t>
  </si>
  <si>
    <t>TSU en Desarrollo Comunitario</t>
  </si>
  <si>
    <t>TSU en Biotecnología</t>
  </si>
  <si>
    <t>TSU en Matemáticas</t>
  </si>
  <si>
    <t>TSU en Gestión en Alimentación y Nutrición</t>
  </si>
  <si>
    <t>TSU en Tecnología Ambiental</t>
  </si>
  <si>
    <t>Lic. en Seguridad Alimentaria</t>
  </si>
  <si>
    <t>TSU en Proyectos Sociales</t>
  </si>
  <si>
    <t>TSU en Gestión de Servicios de Salud</t>
  </si>
  <si>
    <t>TSU en Promoción de la Salud</t>
  </si>
  <si>
    <t>TSU en Gestión Industrial</t>
  </si>
  <si>
    <t>TSU en Promotoría Comunitaria</t>
  </si>
  <si>
    <t>Canadá</t>
  </si>
  <si>
    <t>España</t>
  </si>
  <si>
    <t>Alemania</t>
  </si>
  <si>
    <t>Colombia</t>
  </si>
  <si>
    <t>Reino Unido</t>
  </si>
  <si>
    <t>Argentina</t>
  </si>
  <si>
    <t>Chile</t>
  </si>
  <si>
    <t>Costa Rica</t>
  </si>
  <si>
    <t>República Dominicana</t>
  </si>
  <si>
    <t>Francia</t>
  </si>
  <si>
    <t>Perú</t>
  </si>
  <si>
    <t>Brasil</t>
  </si>
  <si>
    <t>Italia</t>
  </si>
  <si>
    <t>Guatemala</t>
  </si>
  <si>
    <t>Honduras</t>
  </si>
  <si>
    <t>Japón</t>
  </si>
  <si>
    <t>El Salvador</t>
  </si>
  <si>
    <t>Emiratos Árabes Unidos</t>
  </si>
  <si>
    <t>Venezuela</t>
  </si>
  <si>
    <t>Australia</t>
  </si>
  <si>
    <t>Bélgica</t>
  </si>
  <si>
    <t>Suecia</t>
  </si>
  <si>
    <t>Austria</t>
  </si>
  <si>
    <t>Hungría</t>
  </si>
  <si>
    <t>Nicaragua</t>
  </si>
  <si>
    <t>Rusia</t>
  </si>
  <si>
    <t>Nivel</t>
  </si>
  <si>
    <t>Sexo</t>
  </si>
  <si>
    <t>Matrícula</t>
  </si>
  <si>
    <t>Total</t>
  </si>
  <si>
    <t>Programa Educativo</t>
  </si>
  <si>
    <t>Hombre</t>
  </si>
  <si>
    <t>Mujer</t>
  </si>
  <si>
    <t>Distribución de matrícula hablante de una lengua indígena nacional</t>
  </si>
  <si>
    <t>Lengua indígena</t>
  </si>
  <si>
    <t>División</t>
  </si>
  <si>
    <t>Michoacán de Ocampo</t>
  </si>
  <si>
    <t>Discapacidad</t>
  </si>
  <si>
    <t>Ceguera</t>
  </si>
  <si>
    <t>Dependencia</t>
  </si>
  <si>
    <t>Estudiantes</t>
  </si>
  <si>
    <t>SECRETARÍA DE EDUCACIÓN PÚBLICA</t>
  </si>
  <si>
    <t>SECRETARÍA DE LA FUNCIÓN PÚBLICA</t>
  </si>
  <si>
    <t>SECRETARÍA DE SALUD</t>
  </si>
  <si>
    <t>SECRETARÍA DE GOBERNACIÓN</t>
  </si>
  <si>
    <t>INSTITUTO MEXICANO DEL SEGURO SOCIAL</t>
  </si>
  <si>
    <t>SECRETARÍA DE LA DEFENSA NACIONAL</t>
  </si>
  <si>
    <t>GOBIERNO DE LA CIUDAD DE MÉXICO</t>
  </si>
  <si>
    <t>INSTITUTO DE SEGURIDAD Y SERVICIOS SOCIALES DE LOS TRABAJADORES DEL ESTADO</t>
  </si>
  <si>
    <t>SECRETARÍA DE HACIENDA Y CRÉDITO PÚBLICO</t>
  </si>
  <si>
    <t>SECRETARÍA DE ENERGÍA</t>
  </si>
  <si>
    <t>SECRETARÍA DE MEDIO AMBIENTE Y RECURSOS NATURALES</t>
  </si>
  <si>
    <t>INSTITUTO NACIONAL ELECTORAL</t>
  </si>
  <si>
    <t>SECRETARÍA DE ECONOMÍA</t>
  </si>
  <si>
    <t>SECRETARÍA DE DESARROLLO AGRARIO, TERRITORIAL Y URBANO</t>
  </si>
  <si>
    <t>SECRETARÍA DE MARINA</t>
  </si>
  <si>
    <t>SECRETARÍA DE RELACIONES EXTERIORES</t>
  </si>
  <si>
    <t>CONSEJO NACIONAL DE CIENCIA Y TECNOLOGÍA</t>
  </si>
  <si>
    <t>COMISIÓN NACIONAL PARA EL DESARROLLO DE LOS PUEBLOS INDÍGENAS</t>
  </si>
  <si>
    <t>INSTITUTO FEDERAL DE TELECOMUNICACIONES</t>
  </si>
  <si>
    <t>COMISIÓN NACIONAL DE LOS DERECHOS HUMANOS</t>
  </si>
  <si>
    <t>Estados Unidos</t>
  </si>
  <si>
    <t>Finlandia</t>
  </si>
  <si>
    <t>Moldavia</t>
  </si>
  <si>
    <t>Suiza</t>
  </si>
  <si>
    <t>Mayotte</t>
  </si>
  <si>
    <t>Países Bajos</t>
  </si>
  <si>
    <t>Panamá</t>
  </si>
  <si>
    <t>Nivel CIEES</t>
  </si>
  <si>
    <t>Años</t>
  </si>
  <si>
    <t>No.</t>
  </si>
  <si>
    <t>Programa Educativo Nivel Licenciatura</t>
  </si>
  <si>
    <t>Programa Educativo Nivel TSU</t>
  </si>
  <si>
    <t>Matrícula_Lic</t>
  </si>
  <si>
    <t>Matrícula_TSU</t>
  </si>
  <si>
    <t>NAHUATL</t>
  </si>
  <si>
    <t>MAYA</t>
  </si>
  <si>
    <t>OTOMI</t>
  </si>
  <si>
    <t>ZAPOTECO</t>
  </si>
  <si>
    <t>MIXTECO</t>
  </si>
  <si>
    <t>TOTONACO</t>
  </si>
  <si>
    <t>MAZATECO</t>
  </si>
  <si>
    <t>MAZAHUA</t>
  </si>
  <si>
    <t>TSOTSIL</t>
  </si>
  <si>
    <t>CHONTAL DE TABASCO</t>
  </si>
  <si>
    <t>TARASCO</t>
  </si>
  <si>
    <t>AMUZGO</t>
  </si>
  <si>
    <t>TARAHUMARA</t>
  </si>
  <si>
    <t>POPOLUCA DE LA SIERRA</t>
  </si>
  <si>
    <t>HUASTECO</t>
  </si>
  <si>
    <t>MIXE</t>
  </si>
  <si>
    <t>TSELTAL</t>
  </si>
  <si>
    <t>Ecuador</t>
  </si>
  <si>
    <t>TRIQUI</t>
  </si>
  <si>
    <t>ZOQUE</t>
  </si>
  <si>
    <t>Irlanda</t>
  </si>
  <si>
    <t>Kirguistán</t>
  </si>
  <si>
    <t>Polonia</t>
  </si>
  <si>
    <t>Turquía</t>
  </si>
  <si>
    <t>Lic.</t>
  </si>
  <si>
    <t>Esp.</t>
  </si>
  <si>
    <t>M. Enseñanza de la Historia de México</t>
  </si>
  <si>
    <t>CSA</t>
  </si>
  <si>
    <t>CHOL</t>
  </si>
  <si>
    <t>TLAPANECO</t>
  </si>
  <si>
    <t>Total general</t>
  </si>
  <si>
    <t>Posgrado</t>
  </si>
  <si>
    <t>Licenciatura e Ingeniería</t>
  </si>
  <si>
    <t>Eslovaquia</t>
  </si>
  <si>
    <t>Mónaco</t>
  </si>
  <si>
    <t>Hong Kong</t>
  </si>
  <si>
    <t>%</t>
  </si>
  <si>
    <t>21 a 30 años</t>
  </si>
  <si>
    <t>31 a 40 años</t>
  </si>
  <si>
    <t>41 a 50 años</t>
  </si>
  <si>
    <t>51 a 60 años</t>
  </si>
  <si>
    <t>61 a 70 años</t>
  </si>
  <si>
    <t>71 a 80 años</t>
  </si>
  <si>
    <t>81 a 90 años</t>
  </si>
  <si>
    <t>Sin respuesta</t>
  </si>
  <si>
    <t>% H del Total</t>
  </si>
  <si>
    <t>% M del Total</t>
  </si>
  <si>
    <t>TOTAL</t>
  </si>
  <si>
    <t>HUAVE</t>
  </si>
  <si>
    <t>MATLATZINCA</t>
  </si>
  <si>
    <t>#</t>
  </si>
  <si>
    <t>País</t>
  </si>
  <si>
    <t>Menores a 21 años</t>
  </si>
  <si>
    <t>Matricula 2020-2</t>
  </si>
  <si>
    <t>Estado de México</t>
  </si>
  <si>
    <t>Veracruz</t>
  </si>
  <si>
    <t>Queretaro</t>
  </si>
  <si>
    <t>Michoacán</t>
  </si>
  <si>
    <t>Baja Californa Sur</t>
  </si>
  <si>
    <t>Coahuila</t>
  </si>
  <si>
    <t>Luxemburgo</t>
  </si>
  <si>
    <t>Puerto Rico</t>
  </si>
  <si>
    <t>Uruguay</t>
  </si>
  <si>
    <t>Nacido Extranjero CURP</t>
  </si>
  <si>
    <t>Mauricio</t>
  </si>
  <si>
    <t xml:space="preserve">Para ver </t>
  </si>
  <si>
    <t>Múltiples u otras</t>
  </si>
  <si>
    <t>De las extremidades inferiores</t>
  </si>
  <si>
    <t xml:space="preserve">Para oir </t>
  </si>
  <si>
    <t xml:space="preserve">Conductuales y otras mentales </t>
  </si>
  <si>
    <t>De las extremidades superiores</t>
  </si>
  <si>
    <t>Del tronco, cuello y cabeza</t>
  </si>
  <si>
    <t xml:space="preserve">Intelectual </t>
  </si>
  <si>
    <t xml:space="preserve">Para comunicarse o comprender el lenguaje </t>
  </si>
  <si>
    <t>Sordera</t>
  </si>
  <si>
    <t>CHINANTECO</t>
  </si>
  <si>
    <t>YAQUI</t>
  </si>
  <si>
    <t>POPOLOCA</t>
  </si>
  <si>
    <t>TEPEHUANO DEL SUR</t>
  </si>
  <si>
    <t>CHICHIMECO JONAZ</t>
  </si>
  <si>
    <t>PAME</t>
  </si>
  <si>
    <t>CHATINO</t>
  </si>
  <si>
    <t>JAKALTEKO</t>
  </si>
  <si>
    <t>MAM</t>
  </si>
  <si>
    <t>PAIPAI</t>
  </si>
  <si>
    <t>CHOCHOLTECO</t>
  </si>
  <si>
    <t>TLAHUICA</t>
  </si>
  <si>
    <t>AWAKATEKO</t>
  </si>
  <si>
    <t>INSTITUTO NACIONAL DE ESTADÍSTICA Y GEOGRÁFICA</t>
  </si>
  <si>
    <t>SECRETARÍA DE PROCURADURÍA GENERAL DE LA REPÚBLICA</t>
  </si>
  <si>
    <t>SECRETARÍA COMUNICACIONES Y TRANSPORTE</t>
  </si>
  <si>
    <t>SECRETARÍA DE DESARROLLO SOCIAL</t>
  </si>
  <si>
    <t>SECRETARÍA DE AGRICULTURA, GANADERÍA, DESARROLLO RURAL, PESCA Y ALIMENTACIÓN</t>
  </si>
  <si>
    <t>PODER JUDICIAL DE LA FEDERACIÓN</t>
  </si>
  <si>
    <t>SECRETARÍA DE TRABAJO Y PREVISIÓN SOCIAL</t>
  </si>
  <si>
    <t>SECRETARIADO EJECUTIVO DEL SISTEMA ESTATAL DE SEGURIDAD PÚBLICA</t>
  </si>
  <si>
    <t>UNIVERSIDAD NACIONAL AUTÓNOMA DE MÉXICO</t>
  </si>
  <si>
    <t>OFICINA DE LA PRESIDENCIA</t>
  </si>
  <si>
    <t>SECRETARÍA DE TURISMO</t>
  </si>
  <si>
    <t>FISCALÍA</t>
  </si>
  <si>
    <t>COMISIÓN EJECUTIVA DE ATENCIÓN A VICTIMAS</t>
  </si>
  <si>
    <t>TRIBUNAL FEDERAL DE JUSTICIA FISCAL Y ADMINISTRATIVA</t>
  </si>
  <si>
    <t>UNIVERSIDAD DE GUADALAJARA</t>
  </si>
  <si>
    <t>UNIVERSIDAD AUTONOMA METROPOLITANA</t>
  </si>
  <si>
    <t>CRUZ ROJA MEXICANA</t>
  </si>
  <si>
    <t>CONSEJERÍA JURÍDICA DEL EJECUTIVO FEDERAL</t>
  </si>
  <si>
    <t>LIC</t>
  </si>
  <si>
    <t>ING</t>
  </si>
  <si>
    <t>MA</t>
  </si>
  <si>
    <t>ESP</t>
  </si>
  <si>
    <t>Fuente: Coordinación de Tecnología e Innovación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</si>
</sst>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11"/>
      <color theme="1"/>
      <name val="M M"/>
    </font>
    <font>
      <b/>
      <sz val="11"/>
      <color theme="1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12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9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2" xfId="0" applyFont="1" applyBorder="1" applyAlignment="1">
      <alignment horizontal="center"/>
    </xf>
    <xf numFmtId="1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4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center"/>
    </xf>
    <xf numFmtId="9" fontId="6" fillId="4" borderId="5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/>
    </xf>
    <xf numFmtId="0" fontId="3" fillId="0" borderId="6" xfId="0" applyFont="1" applyBorder="1"/>
    <xf numFmtId="0" fontId="6" fillId="4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0" fontId="3" fillId="0" borderId="10" xfId="1" applyNumberFormat="1" applyFont="1" applyBorder="1" applyAlignment="1">
      <alignment horizontal="center"/>
    </xf>
    <xf numFmtId="9" fontId="6" fillId="4" borderId="0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0" fontId="3" fillId="0" borderId="8" xfId="1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10" fontId="3" fillId="0" borderId="1" xfId="1" applyNumberFormat="1" applyFont="1" applyBorder="1" applyAlignment="1">
      <alignment horizontal="center" vertical="top"/>
    </xf>
    <xf numFmtId="10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Fill="1"/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7" fillId="3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0" fillId="0" borderId="0" xfId="0" applyBorder="1"/>
    <xf numFmtId="0" fontId="3" fillId="0" borderId="7" xfId="0" applyFont="1" applyBorder="1" applyAlignment="1">
      <alignment horizontal="left"/>
    </xf>
    <xf numFmtId="9" fontId="3" fillId="0" borderId="0" xfId="1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0" xfId="1" applyFont="1" applyFill="1" applyBorder="1" applyAlignment="1">
      <alignment horizontal="center" vertical="center" wrapText="1"/>
    </xf>
    <xf numFmtId="10" fontId="3" fillId="0" borderId="10" xfId="1" applyNumberFormat="1" applyFont="1" applyBorder="1" applyAlignment="1">
      <alignment horizontal="center" vertical="center"/>
    </xf>
    <xf numFmtId="10" fontId="8" fillId="0" borderId="1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top"/>
    </xf>
    <xf numFmtId="10" fontId="6" fillId="4" borderId="0" xfId="0" applyNumberFormat="1" applyFont="1" applyFill="1" applyBorder="1" applyAlignment="1">
      <alignment horizontal="center" vertical="top"/>
    </xf>
    <xf numFmtId="10" fontId="3" fillId="0" borderId="1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0" fontId="3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0" fontId="0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/>
    <xf numFmtId="10" fontId="3" fillId="0" borderId="10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0" fontId="8" fillId="0" borderId="2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vertical="center" wrapText="1"/>
    </xf>
  </cellXfs>
  <cellStyles count="3">
    <cellStyle name="60% - Énfasis5" xfId="2" builtinId="4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955C"/>
      <color rgb="FF235B4E"/>
      <color rgb="FF691C32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D9"/>
  <sheetViews>
    <sheetView showGridLines="0" zoomScale="70" zoomScaleNormal="70" workbookViewId="0">
      <selection activeCell="A7" sqref="A7"/>
    </sheetView>
  </sheetViews>
  <sheetFormatPr baseColWidth="10" defaultColWidth="10.85546875" defaultRowHeight="18"/>
  <cols>
    <col min="1" max="1" width="29.140625" style="3" customWidth="1"/>
    <col min="2" max="2" width="13.85546875" style="3" customWidth="1"/>
    <col min="3" max="4" width="10.85546875" style="3"/>
  </cols>
  <sheetData>
    <row r="1" spans="1:4">
      <c r="A1" s="36" t="s">
        <v>114</v>
      </c>
      <c r="B1" s="36" t="s">
        <v>116</v>
      </c>
      <c r="C1" s="10"/>
      <c r="D1" s="10"/>
    </row>
    <row r="2" spans="1:4">
      <c r="A2" s="53" t="s">
        <v>40</v>
      </c>
      <c r="B2" s="50">
        <v>54409</v>
      </c>
      <c r="C2" s="10"/>
    </row>
    <row r="3" spans="1:4">
      <c r="A3" s="54" t="s">
        <v>41</v>
      </c>
      <c r="B3" s="51">
        <v>1761</v>
      </c>
      <c r="C3" s="10"/>
    </row>
    <row r="4" spans="1:4">
      <c r="A4" s="54" t="s">
        <v>42</v>
      </c>
      <c r="B4" s="51">
        <v>42</v>
      </c>
      <c r="C4" s="10"/>
    </row>
    <row r="5" spans="1:4">
      <c r="A5" s="55" t="s">
        <v>43</v>
      </c>
      <c r="B5" s="52">
        <v>564</v>
      </c>
      <c r="C5" s="10"/>
    </row>
    <row r="6" spans="1:4">
      <c r="A6" s="39" t="s">
        <v>117</v>
      </c>
      <c r="B6" s="39">
        <f>SUM(B2:B5)</f>
        <v>56776</v>
      </c>
      <c r="C6" s="10"/>
      <c r="D6" s="10"/>
    </row>
    <row r="7" spans="1:4">
      <c r="A7" s="6" t="s">
        <v>273</v>
      </c>
      <c r="B7" s="6"/>
      <c r="C7" s="10"/>
      <c r="D7" s="10"/>
    </row>
    <row r="8" spans="1:4">
      <c r="A8" s="10"/>
      <c r="B8" s="10"/>
      <c r="C8" s="10"/>
      <c r="D8" s="10"/>
    </row>
    <row r="9" spans="1:4">
      <c r="A9" s="10"/>
      <c r="B9" s="10"/>
      <c r="C9" s="10"/>
      <c r="D9" s="1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XEZ17"/>
  <sheetViews>
    <sheetView showGridLines="0" zoomScale="70" zoomScaleNormal="70" workbookViewId="0">
      <selection activeCell="B17" sqref="B17"/>
    </sheetView>
  </sheetViews>
  <sheetFormatPr baseColWidth="10" defaultColWidth="10.85546875" defaultRowHeight="18"/>
  <cols>
    <col min="1" max="1" width="4.28515625" style="5" bestFit="1" customWidth="1"/>
    <col min="2" max="2" width="44.85546875" style="3" customWidth="1"/>
    <col min="3" max="3" width="18.7109375" style="3" customWidth="1"/>
    <col min="4" max="4" width="12.7109375" style="3" customWidth="1"/>
    <col min="5" max="5" width="11.85546875" style="5" customWidth="1"/>
    <col min="6" max="6" width="4" style="5" customWidth="1"/>
    <col min="7" max="7" width="9.85546875" style="3" customWidth="1"/>
    <col min="8" max="8" width="46.28515625" style="3" customWidth="1"/>
    <col min="9" max="9" width="17.85546875" style="3" customWidth="1"/>
    <col min="10" max="10" width="5.28515625" style="3" customWidth="1"/>
    <col min="11" max="11" width="29.42578125" customWidth="1"/>
  </cols>
  <sheetData>
    <row r="1" spans="1:9 16380:16380" ht="36">
      <c r="A1" s="36" t="s">
        <v>158</v>
      </c>
      <c r="B1" s="36" t="s">
        <v>159</v>
      </c>
      <c r="C1" s="36" t="s">
        <v>161</v>
      </c>
      <c r="D1" s="36" t="s">
        <v>156</v>
      </c>
      <c r="E1" s="36" t="s">
        <v>157</v>
      </c>
      <c r="F1"/>
      <c r="G1" s="36" t="s">
        <v>158</v>
      </c>
      <c r="H1" s="36" t="s">
        <v>160</v>
      </c>
      <c r="I1" s="36" t="s">
        <v>162</v>
      </c>
    </row>
    <row r="2" spans="1:9 16380:16380">
      <c r="A2" s="9">
        <v>1</v>
      </c>
      <c r="B2" s="40" t="s">
        <v>44</v>
      </c>
      <c r="C2" s="78">
        <v>5975</v>
      </c>
      <c r="D2" s="9">
        <v>1</v>
      </c>
      <c r="E2" s="9">
        <v>5</v>
      </c>
      <c r="F2" s="9"/>
      <c r="G2" s="9">
        <v>1</v>
      </c>
      <c r="H2" s="40" t="s">
        <v>63</v>
      </c>
      <c r="I2" s="78">
        <v>279</v>
      </c>
    </row>
    <row r="3" spans="1:9 16380:16380">
      <c r="A3" s="9">
        <v>2</v>
      </c>
      <c r="B3" s="40" t="s">
        <v>45</v>
      </c>
      <c r="C3" s="78">
        <v>4674</v>
      </c>
      <c r="D3" s="9">
        <v>1</v>
      </c>
      <c r="E3" s="9">
        <v>3</v>
      </c>
      <c r="F3" s="9"/>
      <c r="G3" s="9">
        <v>2</v>
      </c>
      <c r="H3" s="40" t="s">
        <v>66</v>
      </c>
      <c r="I3" s="78">
        <v>227</v>
      </c>
    </row>
    <row r="4" spans="1:9 16380:16380">
      <c r="A4" s="9">
        <v>3</v>
      </c>
      <c r="B4" s="40" t="s">
        <v>48</v>
      </c>
      <c r="C4" s="78">
        <v>3351</v>
      </c>
      <c r="D4" s="9">
        <v>1</v>
      </c>
      <c r="E4" s="9">
        <v>3</v>
      </c>
      <c r="F4" s="9"/>
      <c r="G4" s="9">
        <v>3</v>
      </c>
      <c r="H4" s="40" t="s">
        <v>65</v>
      </c>
      <c r="I4" s="78">
        <v>225</v>
      </c>
    </row>
    <row r="5" spans="1:9 16380:16380">
      <c r="A5" s="9">
        <v>4</v>
      </c>
      <c r="B5" s="40" t="s">
        <v>49</v>
      </c>
      <c r="C5" s="78">
        <v>2305</v>
      </c>
      <c r="D5" s="9">
        <v>1</v>
      </c>
      <c r="E5" s="9">
        <v>3</v>
      </c>
      <c r="F5" s="9"/>
      <c r="G5" s="9">
        <v>4</v>
      </c>
      <c r="H5" s="40" t="s">
        <v>72</v>
      </c>
      <c r="I5" s="78">
        <v>114</v>
      </c>
    </row>
    <row r="6" spans="1:9 16380:16380">
      <c r="A6" s="9">
        <v>5</v>
      </c>
      <c r="B6" s="40" t="s">
        <v>54</v>
      </c>
      <c r="C6" s="78">
        <v>2022</v>
      </c>
      <c r="D6" s="9">
        <v>2</v>
      </c>
      <c r="E6" s="9"/>
      <c r="F6" s="9"/>
      <c r="G6" s="9">
        <v>5</v>
      </c>
      <c r="H6" s="40" t="s">
        <v>71</v>
      </c>
      <c r="I6" s="78">
        <v>111</v>
      </c>
    </row>
    <row r="7" spans="1:9 16380:16380">
      <c r="A7" s="9">
        <v>6</v>
      </c>
      <c r="B7" s="40" t="s">
        <v>52</v>
      </c>
      <c r="C7" s="78">
        <v>1899</v>
      </c>
      <c r="D7" s="9">
        <v>1</v>
      </c>
      <c r="E7" s="9">
        <v>3</v>
      </c>
      <c r="F7" s="9"/>
      <c r="G7" s="9">
        <v>6</v>
      </c>
      <c r="H7" s="40" t="s">
        <v>73</v>
      </c>
      <c r="I7" s="78">
        <v>84</v>
      </c>
    </row>
    <row r="8" spans="1:9 16380:16380">
      <c r="A8" s="9">
        <v>7</v>
      </c>
      <c r="B8" s="40" t="s">
        <v>50</v>
      </c>
      <c r="C8" s="78">
        <v>1662</v>
      </c>
      <c r="D8" s="9">
        <v>1</v>
      </c>
      <c r="E8" s="9">
        <v>3</v>
      </c>
      <c r="F8" s="9"/>
      <c r="G8" s="9">
        <v>7</v>
      </c>
      <c r="H8" s="40" t="s">
        <v>78</v>
      </c>
      <c r="I8" s="78">
        <v>80</v>
      </c>
    </row>
    <row r="9" spans="1:9 16380:16380">
      <c r="A9" s="9">
        <v>8</v>
      </c>
      <c r="B9" s="40" t="s">
        <v>56</v>
      </c>
      <c r="C9" s="78">
        <v>1529</v>
      </c>
      <c r="D9" s="9">
        <v>1</v>
      </c>
      <c r="E9" s="9">
        <v>3</v>
      </c>
      <c r="F9" s="9"/>
      <c r="G9" s="9">
        <v>8</v>
      </c>
      <c r="H9" s="40" t="s">
        <v>70</v>
      </c>
      <c r="I9" s="78">
        <v>76</v>
      </c>
    </row>
    <row r="10" spans="1:9 16380:16380">
      <c r="A10" s="9">
        <v>9</v>
      </c>
      <c r="B10" s="40" t="s">
        <v>51</v>
      </c>
      <c r="C10" s="78">
        <v>1463</v>
      </c>
      <c r="D10" s="9">
        <v>1</v>
      </c>
      <c r="E10" s="9">
        <v>3</v>
      </c>
      <c r="F10" s="9"/>
      <c r="G10" s="9">
        <v>9</v>
      </c>
      <c r="H10" s="40" t="s">
        <v>74</v>
      </c>
      <c r="I10" s="78">
        <v>66</v>
      </c>
    </row>
    <row r="11" spans="1:9 16380:16380">
      <c r="A11" s="9">
        <v>10</v>
      </c>
      <c r="B11" s="40" t="s">
        <v>53</v>
      </c>
      <c r="C11" s="78">
        <v>1423</v>
      </c>
      <c r="D11" s="9">
        <v>1</v>
      </c>
      <c r="E11" s="9">
        <v>3</v>
      </c>
      <c r="F11" s="9"/>
      <c r="G11" s="9">
        <v>10</v>
      </c>
      <c r="H11" s="40" t="s">
        <v>79</v>
      </c>
      <c r="I11" s="78">
        <v>60</v>
      </c>
    </row>
    <row r="12" spans="1:9 16380:16380">
      <c r="A12" s="9">
        <v>11</v>
      </c>
      <c r="B12" s="40" t="s">
        <v>57</v>
      </c>
      <c r="C12" s="78">
        <v>731</v>
      </c>
      <c r="D12" s="9">
        <v>2</v>
      </c>
      <c r="E12" s="9"/>
      <c r="F12" s="9"/>
      <c r="G12" s="9">
        <v>11</v>
      </c>
      <c r="H12" s="40" t="s">
        <v>77</v>
      </c>
      <c r="I12" s="78">
        <v>54</v>
      </c>
    </row>
    <row r="13" spans="1:9 16380:16380">
      <c r="A13" s="9">
        <v>12</v>
      </c>
      <c r="B13" s="40" t="s">
        <v>60</v>
      </c>
      <c r="C13" s="78">
        <v>705</v>
      </c>
      <c r="D13" s="9">
        <v>1</v>
      </c>
      <c r="E13" s="9">
        <v>3</v>
      </c>
      <c r="F13" s="9"/>
      <c r="G13" s="9">
        <v>12</v>
      </c>
      <c r="H13" s="40" t="s">
        <v>75</v>
      </c>
      <c r="I13" s="78">
        <v>53</v>
      </c>
    </row>
    <row r="14" spans="1:9 16380:16380">
      <c r="A14" s="11"/>
      <c r="B14" s="39" t="s">
        <v>210</v>
      </c>
      <c r="C14" s="39">
        <f>SUM(C2:C13)</f>
        <v>27739</v>
      </c>
      <c r="D14" s="11"/>
      <c r="E14" s="11"/>
      <c r="F14" s="11"/>
      <c r="G14" s="9">
        <v>13</v>
      </c>
      <c r="H14" s="40" t="s">
        <v>81</v>
      </c>
      <c r="I14" s="78">
        <v>42</v>
      </c>
    </row>
    <row r="15" spans="1:9 16380:16380">
      <c r="A15" s="9"/>
      <c r="B15" s="11"/>
      <c r="C15" s="11"/>
      <c r="D15" s="11"/>
      <c r="E15" s="58"/>
      <c r="F15" s="58"/>
      <c r="G15" s="11"/>
      <c r="H15" s="39" t="s">
        <v>210</v>
      </c>
      <c r="I15" s="41">
        <f>SUM(I2:I14)</f>
        <v>1471</v>
      </c>
      <c r="XEZ15" s="1"/>
    </row>
    <row r="16" spans="1:9 16380:16380">
      <c r="A16" s="9"/>
      <c r="B16" s="11"/>
      <c r="C16" s="11"/>
      <c r="D16" s="11"/>
      <c r="E16" s="9"/>
      <c r="F16" s="9"/>
      <c r="G16" s="11"/>
      <c r="H16" s="11"/>
      <c r="I16" s="11"/>
    </row>
    <row r="17" spans="2:2">
      <c r="B17" s="6" t="s">
        <v>273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P123"/>
  <sheetViews>
    <sheetView showGridLines="0" topLeftCell="B1" zoomScale="70" zoomScaleNormal="70" workbookViewId="0">
      <selection activeCell="B50" sqref="B50"/>
    </sheetView>
  </sheetViews>
  <sheetFormatPr baseColWidth="10" defaultColWidth="10.85546875" defaultRowHeight="18.75"/>
  <cols>
    <col min="1" max="1" width="106.140625" style="12" bestFit="1" customWidth="1"/>
    <col min="2" max="2" width="13.42578125" style="5" bestFit="1" customWidth="1"/>
    <col min="3" max="3" width="11" style="5" customWidth="1"/>
    <col min="4" max="4" width="10.85546875" style="3"/>
    <col min="5" max="5" width="11.85546875" style="3" customWidth="1"/>
    <col min="6" max="6" width="16.42578125" style="3" customWidth="1"/>
    <col min="7" max="7" width="13.85546875" style="3" customWidth="1"/>
    <col min="8" max="8" width="12.42578125" style="3" customWidth="1"/>
    <col min="9" max="9" width="9.42578125" style="14" customWidth="1"/>
    <col min="10" max="10" width="55.42578125" style="14" bestFit="1" customWidth="1"/>
    <col min="11" max="11" width="16" style="14" bestFit="1" customWidth="1"/>
    <col min="12" max="12" width="10.5703125" style="14" customWidth="1"/>
  </cols>
  <sheetData>
    <row r="1" spans="1:16" ht="19.5" customHeight="1">
      <c r="A1" s="36" t="s">
        <v>127</v>
      </c>
      <c r="B1" s="35" t="s">
        <v>1</v>
      </c>
      <c r="C1" s="36" t="s">
        <v>199</v>
      </c>
      <c r="E1" s="35" t="s">
        <v>35</v>
      </c>
      <c r="F1" s="35" t="s">
        <v>128</v>
      </c>
      <c r="G1" s="35" t="s">
        <v>199</v>
      </c>
      <c r="I1" s="43" t="s">
        <v>114</v>
      </c>
      <c r="J1" s="43" t="s">
        <v>33</v>
      </c>
      <c r="K1" s="36" t="s">
        <v>128</v>
      </c>
      <c r="L1" s="36" t="s">
        <v>199</v>
      </c>
    </row>
    <row r="2" spans="1:16" s="40" customFormat="1">
      <c r="A2" s="4" t="s">
        <v>129</v>
      </c>
      <c r="B2" s="7">
        <v>753</v>
      </c>
      <c r="C2" s="71">
        <f>(B2/3100)*100%</f>
        <v>0.2429032258064516</v>
      </c>
      <c r="D2" s="10"/>
      <c r="E2" s="80" t="s">
        <v>190</v>
      </c>
      <c r="F2" s="81">
        <v>1853</v>
      </c>
      <c r="G2" s="61">
        <f>(F2/3100)*100%</f>
        <v>0.597741935483871</v>
      </c>
      <c r="H2" s="42"/>
      <c r="I2" s="89" t="s">
        <v>269</v>
      </c>
      <c r="J2" s="91" t="s">
        <v>46</v>
      </c>
      <c r="K2" s="89">
        <v>614</v>
      </c>
      <c r="L2" s="62">
        <f>(K2/3100)*100%</f>
        <v>0.19806451612903225</v>
      </c>
    </row>
    <row r="3" spans="1:16">
      <c r="A3" s="4" t="s">
        <v>130</v>
      </c>
      <c r="B3" s="7">
        <v>410</v>
      </c>
      <c r="C3" s="71">
        <f t="shared" ref="C3:C39" si="0">(B3/3100)*100%</f>
        <v>0.13225806451612904</v>
      </c>
      <c r="E3" s="80" t="s">
        <v>37</v>
      </c>
      <c r="F3" s="81">
        <v>724</v>
      </c>
      <c r="G3" s="61">
        <f t="shared" ref="G3:G5" si="1">(F3/3100)*100%</f>
        <v>0.2335483870967742</v>
      </c>
      <c r="H3" s="37"/>
      <c r="I3" s="88" t="s">
        <v>269</v>
      </c>
      <c r="J3" s="92" t="s">
        <v>47</v>
      </c>
      <c r="K3" s="88">
        <v>325</v>
      </c>
      <c r="L3" s="62">
        <f t="shared" ref="L3:L44" si="2">(K3/3100)*100%</f>
        <v>0.10483870967741936</v>
      </c>
    </row>
    <row r="4" spans="1:16" ht="18.600000000000001" customHeight="1">
      <c r="A4" s="4" t="s">
        <v>131</v>
      </c>
      <c r="B4" s="7">
        <v>314</v>
      </c>
      <c r="C4" s="71">
        <f t="shared" si="0"/>
        <v>0.10129032258064516</v>
      </c>
      <c r="E4" s="80" t="s">
        <v>36</v>
      </c>
      <c r="F4" s="81">
        <v>511</v>
      </c>
      <c r="G4" s="61">
        <f t="shared" si="1"/>
        <v>0.16483870967741934</v>
      </c>
      <c r="H4" s="38"/>
      <c r="I4" s="88" t="s">
        <v>269</v>
      </c>
      <c r="J4" s="92" t="s">
        <v>50</v>
      </c>
      <c r="K4" s="88">
        <v>299</v>
      </c>
      <c r="L4" s="62">
        <f t="shared" si="2"/>
        <v>9.6451612903225806E-2</v>
      </c>
    </row>
    <row r="5" spans="1:16" ht="17.45" customHeight="1">
      <c r="A5" s="4" t="s">
        <v>132</v>
      </c>
      <c r="B5" s="7">
        <v>289</v>
      </c>
      <c r="C5" s="71">
        <f t="shared" si="0"/>
        <v>9.3225806451612908E-2</v>
      </c>
      <c r="E5" s="82" t="s">
        <v>38</v>
      </c>
      <c r="F5" s="83">
        <v>12</v>
      </c>
      <c r="G5" s="61">
        <f t="shared" si="1"/>
        <v>3.8709677419354839E-3</v>
      </c>
      <c r="H5" s="38"/>
      <c r="I5" s="88" t="s">
        <v>269</v>
      </c>
      <c r="J5" s="92" t="s">
        <v>44</v>
      </c>
      <c r="K5" s="88">
        <v>238</v>
      </c>
      <c r="L5" s="62">
        <f t="shared" si="2"/>
        <v>7.677419354838709E-2</v>
      </c>
    </row>
    <row r="6" spans="1:16">
      <c r="A6" s="4" t="s">
        <v>134</v>
      </c>
      <c r="B6" s="7">
        <v>145</v>
      </c>
      <c r="C6" s="71">
        <f t="shared" si="0"/>
        <v>4.6774193548387098E-2</v>
      </c>
      <c r="E6" s="59" t="s">
        <v>210</v>
      </c>
      <c r="F6" s="59">
        <f>SUM(F2:F5)</f>
        <v>3100</v>
      </c>
      <c r="G6" s="60">
        <v>1</v>
      </c>
      <c r="H6" s="38"/>
      <c r="I6" s="88" t="s">
        <v>269</v>
      </c>
      <c r="J6" s="92" t="s">
        <v>55</v>
      </c>
      <c r="K6" s="88">
        <v>218</v>
      </c>
      <c r="L6" s="62">
        <f t="shared" si="2"/>
        <v>7.0322580645161295E-2</v>
      </c>
    </row>
    <row r="7" spans="1:16">
      <c r="A7" s="4" t="s">
        <v>133</v>
      </c>
      <c r="B7" s="7">
        <v>145</v>
      </c>
      <c r="C7" s="71">
        <f t="shared" si="0"/>
        <v>4.6774193548387098E-2</v>
      </c>
      <c r="H7" s="11"/>
      <c r="I7" s="88" t="s">
        <v>270</v>
      </c>
      <c r="J7" s="92" t="s">
        <v>45</v>
      </c>
      <c r="K7" s="88">
        <v>208</v>
      </c>
      <c r="L7" s="62">
        <f t="shared" si="2"/>
        <v>6.7096774193548384E-2</v>
      </c>
    </row>
    <row r="8" spans="1:16" ht="17.45" customHeight="1">
      <c r="A8" s="84" t="s">
        <v>136</v>
      </c>
      <c r="B8" s="83">
        <v>113</v>
      </c>
      <c r="C8" s="71">
        <f t="shared" si="0"/>
        <v>3.6451612903225808E-2</v>
      </c>
      <c r="H8" s="11"/>
      <c r="I8" s="88" t="s">
        <v>269</v>
      </c>
      <c r="J8" s="92" t="s">
        <v>58</v>
      </c>
      <c r="K8" s="88">
        <v>130</v>
      </c>
      <c r="L8" s="62">
        <f t="shared" si="2"/>
        <v>4.1935483870967745E-2</v>
      </c>
    </row>
    <row r="9" spans="1:16">
      <c r="A9" s="4" t="s">
        <v>137</v>
      </c>
      <c r="B9" s="7">
        <v>101</v>
      </c>
      <c r="C9" s="71">
        <f t="shared" si="0"/>
        <v>3.258064516129032E-2</v>
      </c>
      <c r="E9" s="35" t="s">
        <v>114</v>
      </c>
      <c r="F9" s="35" t="s">
        <v>128</v>
      </c>
      <c r="G9" s="35" t="s">
        <v>199</v>
      </c>
      <c r="I9" s="88" t="s">
        <v>270</v>
      </c>
      <c r="J9" s="92" t="s">
        <v>51</v>
      </c>
      <c r="K9" s="88">
        <v>117</v>
      </c>
      <c r="L9" s="62">
        <f t="shared" si="2"/>
        <v>3.7741935483870968E-2</v>
      </c>
    </row>
    <row r="10" spans="1:16" ht="17.45" customHeight="1">
      <c r="A10" s="4" t="s">
        <v>135</v>
      </c>
      <c r="B10" s="7">
        <v>88</v>
      </c>
      <c r="C10" s="71">
        <f t="shared" si="0"/>
        <v>2.838709677419355E-2</v>
      </c>
      <c r="E10" s="84" t="s">
        <v>187</v>
      </c>
      <c r="F10" s="83">
        <v>2981</v>
      </c>
      <c r="G10" s="85">
        <f>(F10/3100)*100%</f>
        <v>0.9616129032258065</v>
      </c>
      <c r="H10"/>
      <c r="I10" s="88" t="s">
        <v>269</v>
      </c>
      <c r="J10" s="92" t="s">
        <v>49</v>
      </c>
      <c r="K10" s="88">
        <v>116</v>
      </c>
      <c r="L10" s="62">
        <f t="shared" si="2"/>
        <v>3.741935483870968E-2</v>
      </c>
    </row>
    <row r="11" spans="1:16" ht="19.5" customHeight="1">
      <c r="A11" s="4" t="s">
        <v>251</v>
      </c>
      <c r="B11" s="7">
        <v>81</v>
      </c>
      <c r="C11" s="71">
        <f t="shared" si="0"/>
        <v>2.6129032258064518E-2</v>
      </c>
      <c r="E11" s="84" t="s">
        <v>34</v>
      </c>
      <c r="F11" s="83">
        <v>107</v>
      </c>
      <c r="G11" s="85">
        <f t="shared" ref="G11:G13" si="3">(F11/3100)*100%</f>
        <v>3.4516129032258064E-2</v>
      </c>
      <c r="H11" s="38"/>
      <c r="I11" s="88" t="s">
        <v>269</v>
      </c>
      <c r="J11" s="92" t="s">
        <v>61</v>
      </c>
      <c r="K11" s="88">
        <v>90</v>
      </c>
      <c r="L11" s="62">
        <f t="shared" si="2"/>
        <v>2.903225806451613E-2</v>
      </c>
    </row>
    <row r="12" spans="1:16">
      <c r="A12" s="4" t="s">
        <v>252</v>
      </c>
      <c r="B12" s="7">
        <v>77</v>
      </c>
      <c r="C12" s="71">
        <f t="shared" si="0"/>
        <v>2.4838709677419354E-2</v>
      </c>
      <c r="E12" s="84" t="s">
        <v>188</v>
      </c>
      <c r="F12" s="83">
        <v>1</v>
      </c>
      <c r="G12" s="85">
        <f t="shared" si="3"/>
        <v>3.2258064516129032E-4</v>
      </c>
      <c r="H12" s="38"/>
      <c r="I12" s="88" t="s">
        <v>269</v>
      </c>
      <c r="J12" s="92" t="s">
        <v>59</v>
      </c>
      <c r="K12" s="88">
        <v>89</v>
      </c>
      <c r="L12" s="62">
        <f t="shared" si="2"/>
        <v>2.8709677419354838E-2</v>
      </c>
    </row>
    <row r="13" spans="1:16" ht="17.45" customHeight="1">
      <c r="A13" s="84" t="s">
        <v>253</v>
      </c>
      <c r="B13" s="83">
        <v>76</v>
      </c>
      <c r="C13" s="71">
        <f t="shared" si="0"/>
        <v>2.4516129032258065E-2</v>
      </c>
      <c r="E13" s="84" t="s">
        <v>43</v>
      </c>
      <c r="F13" s="83">
        <v>11</v>
      </c>
      <c r="G13" s="85">
        <f t="shared" si="3"/>
        <v>3.5483870967741938E-3</v>
      </c>
      <c r="H13" s="38"/>
      <c r="I13" s="88" t="s">
        <v>269</v>
      </c>
      <c r="J13" s="92" t="s">
        <v>57</v>
      </c>
      <c r="K13" s="88">
        <v>81</v>
      </c>
      <c r="L13" s="62">
        <f t="shared" si="2"/>
        <v>2.6129032258064518E-2</v>
      </c>
      <c r="P13" s="1"/>
    </row>
    <row r="14" spans="1:16">
      <c r="A14" s="4" t="s">
        <v>139</v>
      </c>
      <c r="B14" s="7">
        <v>71</v>
      </c>
      <c r="C14" s="71">
        <f t="shared" si="0"/>
        <v>2.2903225806451613E-2</v>
      </c>
      <c r="E14" s="59" t="s">
        <v>210</v>
      </c>
      <c r="F14" s="59">
        <f>SUM(F10:F13)</f>
        <v>3100</v>
      </c>
      <c r="G14" s="60">
        <v>1</v>
      </c>
      <c r="H14" s="38"/>
      <c r="I14" s="88" t="s">
        <v>269</v>
      </c>
      <c r="J14" s="92" t="s">
        <v>56</v>
      </c>
      <c r="K14" s="88">
        <v>70</v>
      </c>
      <c r="L14" s="62">
        <f t="shared" si="2"/>
        <v>2.2580645161290321E-2</v>
      </c>
    </row>
    <row r="15" spans="1:16">
      <c r="A15" s="4" t="s">
        <v>138</v>
      </c>
      <c r="B15" s="7">
        <v>71</v>
      </c>
      <c r="C15" s="71">
        <f t="shared" si="0"/>
        <v>2.2903225806451613E-2</v>
      </c>
      <c r="H15" s="11"/>
      <c r="I15" s="88" t="s">
        <v>269</v>
      </c>
      <c r="J15" s="92" t="s">
        <v>48</v>
      </c>
      <c r="K15" s="88">
        <v>68</v>
      </c>
      <c r="L15" s="62">
        <f t="shared" si="2"/>
        <v>2.1935483870967741E-2</v>
      </c>
    </row>
    <row r="16" spans="1:16" s="40" customFormat="1" ht="17.45" customHeight="1">
      <c r="A16" s="4" t="s">
        <v>254</v>
      </c>
      <c r="B16" s="7">
        <v>67</v>
      </c>
      <c r="C16" s="71">
        <f t="shared" si="0"/>
        <v>2.1612903225806453E-2</v>
      </c>
      <c r="D16" s="10"/>
      <c r="E16" s="6"/>
      <c r="F16" s="6"/>
      <c r="G16" s="6"/>
      <c r="H16" s="6"/>
      <c r="I16" s="89" t="s">
        <v>269</v>
      </c>
      <c r="J16" s="91" t="s">
        <v>62</v>
      </c>
      <c r="K16" s="89">
        <v>63</v>
      </c>
      <c r="L16" s="62">
        <f t="shared" si="2"/>
        <v>2.0322580645161289E-2</v>
      </c>
    </row>
    <row r="17" spans="1:12">
      <c r="A17" s="4" t="s">
        <v>140</v>
      </c>
      <c r="B17" s="7">
        <v>67</v>
      </c>
      <c r="C17" s="71">
        <f t="shared" si="0"/>
        <v>2.1612903225806453E-2</v>
      </c>
      <c r="E17" s="11"/>
      <c r="F17" s="11"/>
      <c r="G17" s="11"/>
      <c r="H17" s="11"/>
      <c r="I17" s="88" t="s">
        <v>270</v>
      </c>
      <c r="J17" s="92" t="s">
        <v>53</v>
      </c>
      <c r="K17" s="88">
        <v>60</v>
      </c>
      <c r="L17" s="62">
        <f t="shared" si="2"/>
        <v>1.935483870967742E-2</v>
      </c>
    </row>
    <row r="18" spans="1:12">
      <c r="A18" s="4" t="s">
        <v>255</v>
      </c>
      <c r="B18" s="7">
        <v>39</v>
      </c>
      <c r="C18" s="71">
        <f t="shared" si="0"/>
        <v>1.2580645161290323E-2</v>
      </c>
      <c r="I18" s="88" t="s">
        <v>270</v>
      </c>
      <c r="J18" s="92" t="s">
        <v>54</v>
      </c>
      <c r="K18" s="88">
        <v>53</v>
      </c>
      <c r="L18" s="62">
        <f t="shared" si="2"/>
        <v>1.7096774193548388E-2</v>
      </c>
    </row>
    <row r="19" spans="1:12">
      <c r="A19" s="4" t="s">
        <v>256</v>
      </c>
      <c r="B19" s="7">
        <v>37</v>
      </c>
      <c r="C19" s="71">
        <f t="shared" si="0"/>
        <v>1.1935483870967743E-2</v>
      </c>
      <c r="I19" s="88" t="s">
        <v>269</v>
      </c>
      <c r="J19" s="92" t="s">
        <v>64</v>
      </c>
      <c r="K19" s="88">
        <v>49</v>
      </c>
      <c r="L19" s="62">
        <f t="shared" si="2"/>
        <v>1.5806451612903227E-2</v>
      </c>
    </row>
    <row r="20" spans="1:12">
      <c r="A20" s="4" t="s">
        <v>143</v>
      </c>
      <c r="B20" s="7">
        <v>26</v>
      </c>
      <c r="C20" s="71">
        <f t="shared" si="0"/>
        <v>8.3870967741935479E-3</v>
      </c>
      <c r="I20" s="88" t="s">
        <v>34</v>
      </c>
      <c r="J20" s="92" t="s">
        <v>63</v>
      </c>
      <c r="K20" s="88">
        <v>42</v>
      </c>
      <c r="L20" s="62">
        <f t="shared" si="2"/>
        <v>1.3548387096774193E-2</v>
      </c>
    </row>
    <row r="21" spans="1:12">
      <c r="A21" s="4" t="s">
        <v>141</v>
      </c>
      <c r="B21" s="7">
        <v>22</v>
      </c>
      <c r="C21" s="71">
        <f t="shared" si="0"/>
        <v>7.0967741935483875E-3</v>
      </c>
      <c r="I21" s="88" t="s">
        <v>270</v>
      </c>
      <c r="J21" s="92" t="s">
        <v>52</v>
      </c>
      <c r="K21" s="88">
        <v>35</v>
      </c>
      <c r="L21" s="62">
        <f t="shared" si="2"/>
        <v>1.1290322580645161E-2</v>
      </c>
    </row>
    <row r="22" spans="1:12">
      <c r="A22" s="4" t="s">
        <v>257</v>
      </c>
      <c r="B22" s="7">
        <v>19</v>
      </c>
      <c r="C22" s="71">
        <f t="shared" si="0"/>
        <v>6.1290322580645163E-3</v>
      </c>
      <c r="I22" s="88" t="s">
        <v>270</v>
      </c>
      <c r="J22" s="92" t="s">
        <v>60</v>
      </c>
      <c r="K22" s="88">
        <v>33</v>
      </c>
      <c r="L22" s="62">
        <f t="shared" si="2"/>
        <v>1.064516129032258E-2</v>
      </c>
    </row>
    <row r="23" spans="1:12">
      <c r="A23" s="4" t="s">
        <v>142</v>
      </c>
      <c r="B23" s="7">
        <v>19</v>
      </c>
      <c r="C23" s="71">
        <f t="shared" si="0"/>
        <v>6.1290322580645163E-3</v>
      </c>
      <c r="I23" s="88" t="s">
        <v>270</v>
      </c>
      <c r="J23" s="92" t="s">
        <v>68</v>
      </c>
      <c r="K23" s="88">
        <v>14</v>
      </c>
      <c r="L23" s="62">
        <f t="shared" si="2"/>
        <v>4.5161290322580649E-3</v>
      </c>
    </row>
    <row r="24" spans="1:12">
      <c r="A24" s="4" t="s">
        <v>258</v>
      </c>
      <c r="B24" s="7">
        <v>11</v>
      </c>
      <c r="C24" s="71">
        <f t="shared" si="0"/>
        <v>3.5483870967741938E-3</v>
      </c>
      <c r="I24" s="88" t="s">
        <v>34</v>
      </c>
      <c r="J24" s="92" t="s">
        <v>70</v>
      </c>
      <c r="K24" s="88">
        <v>10</v>
      </c>
      <c r="L24" s="62">
        <f t="shared" si="2"/>
        <v>3.2258064516129032E-3</v>
      </c>
    </row>
    <row r="25" spans="1:12" ht="17.45" customHeight="1">
      <c r="A25" s="86" t="s">
        <v>144</v>
      </c>
      <c r="B25" s="7">
        <v>11</v>
      </c>
      <c r="C25" s="87">
        <f t="shared" si="0"/>
        <v>3.5483870967741938E-3</v>
      </c>
      <c r="I25" s="88" t="s">
        <v>269</v>
      </c>
      <c r="J25" s="92" t="s">
        <v>76</v>
      </c>
      <c r="K25" s="88">
        <v>8</v>
      </c>
      <c r="L25" s="62">
        <f t="shared" si="2"/>
        <v>2.5806451612903226E-3</v>
      </c>
    </row>
    <row r="26" spans="1:12">
      <c r="A26" s="4" t="s">
        <v>259</v>
      </c>
      <c r="B26" s="7">
        <v>8</v>
      </c>
      <c r="C26" s="71">
        <f t="shared" si="0"/>
        <v>2.5806451612903226E-3</v>
      </c>
      <c r="I26" s="88" t="s">
        <v>34</v>
      </c>
      <c r="J26" s="92" t="s">
        <v>65</v>
      </c>
      <c r="K26" s="88">
        <v>8</v>
      </c>
      <c r="L26" s="62">
        <f t="shared" si="2"/>
        <v>2.5806451612903226E-3</v>
      </c>
    </row>
    <row r="27" spans="1:12">
      <c r="A27" s="4" t="s">
        <v>260</v>
      </c>
      <c r="B27" s="7">
        <v>7</v>
      </c>
      <c r="C27" s="71">
        <f t="shared" si="0"/>
        <v>2.2580645161290325E-3</v>
      </c>
      <c r="I27" s="88" t="s">
        <v>34</v>
      </c>
      <c r="J27" s="92" t="s">
        <v>74</v>
      </c>
      <c r="K27" s="88">
        <v>7</v>
      </c>
      <c r="L27" s="62">
        <f t="shared" si="2"/>
        <v>2.2580645161290325E-3</v>
      </c>
    </row>
    <row r="28" spans="1:12">
      <c r="A28" s="4" t="s">
        <v>146</v>
      </c>
      <c r="B28" s="7">
        <v>7</v>
      </c>
      <c r="C28" s="71">
        <f t="shared" si="0"/>
        <v>2.2580645161290325E-3</v>
      </c>
      <c r="I28" s="90" t="s">
        <v>34</v>
      </c>
      <c r="J28" s="94" t="s">
        <v>66</v>
      </c>
      <c r="K28" s="88">
        <v>7</v>
      </c>
      <c r="L28" s="93">
        <f t="shared" si="2"/>
        <v>2.2580645161290325E-3</v>
      </c>
    </row>
    <row r="29" spans="1:12">
      <c r="A29" s="4" t="s">
        <v>145</v>
      </c>
      <c r="B29" s="7">
        <v>5</v>
      </c>
      <c r="C29" s="71">
        <f t="shared" si="0"/>
        <v>1.6129032258064516E-3</v>
      </c>
      <c r="I29" s="90" t="s">
        <v>271</v>
      </c>
      <c r="J29" s="94" t="s">
        <v>69</v>
      </c>
      <c r="K29" s="88">
        <v>6</v>
      </c>
      <c r="L29" s="93">
        <f t="shared" si="2"/>
        <v>1.9354838709677419E-3</v>
      </c>
    </row>
    <row r="30" spans="1:12">
      <c r="A30" s="4" t="s">
        <v>261</v>
      </c>
      <c r="B30" s="7">
        <v>4</v>
      </c>
      <c r="C30" s="71">
        <f t="shared" si="0"/>
        <v>1.2903225806451613E-3</v>
      </c>
      <c r="I30" s="90" t="s">
        <v>34</v>
      </c>
      <c r="J30" s="94" t="s">
        <v>77</v>
      </c>
      <c r="K30" s="88">
        <v>6</v>
      </c>
      <c r="L30" s="93">
        <f t="shared" si="2"/>
        <v>1.9354838709677419E-3</v>
      </c>
    </row>
    <row r="31" spans="1:12">
      <c r="A31" s="4" t="s">
        <v>262</v>
      </c>
      <c r="B31" s="7">
        <v>4</v>
      </c>
      <c r="C31" s="71">
        <f t="shared" si="0"/>
        <v>1.2903225806451613E-3</v>
      </c>
      <c r="I31" s="90" t="s">
        <v>271</v>
      </c>
      <c r="J31" s="94" t="s">
        <v>189</v>
      </c>
      <c r="K31" s="88">
        <v>5</v>
      </c>
      <c r="L31" s="93">
        <f t="shared" si="2"/>
        <v>1.6129032258064516E-3</v>
      </c>
    </row>
    <row r="32" spans="1:12" s="40" customFormat="1">
      <c r="A32" s="4" t="s">
        <v>147</v>
      </c>
      <c r="B32" s="7">
        <v>3</v>
      </c>
      <c r="C32" s="71">
        <f t="shared" si="0"/>
        <v>9.6774193548387097E-4</v>
      </c>
      <c r="D32" s="3"/>
      <c r="E32" s="3"/>
      <c r="F32" s="3"/>
      <c r="G32" s="3"/>
      <c r="H32" s="3"/>
      <c r="I32" s="90" t="s">
        <v>34</v>
      </c>
      <c r="J32" s="94" t="s">
        <v>83</v>
      </c>
      <c r="K32" s="88">
        <v>4</v>
      </c>
      <c r="L32" s="93">
        <f t="shared" si="2"/>
        <v>1.2903225806451613E-3</v>
      </c>
    </row>
    <row r="33" spans="1:12" s="40" customFormat="1">
      <c r="A33" s="4" t="s">
        <v>263</v>
      </c>
      <c r="B33" s="7">
        <v>3</v>
      </c>
      <c r="C33" s="71">
        <f t="shared" si="0"/>
        <v>9.6774193548387097E-4</v>
      </c>
      <c r="D33" s="10"/>
      <c r="E33" s="10"/>
      <c r="F33" s="10"/>
      <c r="G33" s="10"/>
      <c r="H33" s="10"/>
      <c r="I33" s="90" t="s">
        <v>269</v>
      </c>
      <c r="J33" s="94" t="s">
        <v>82</v>
      </c>
      <c r="K33" s="88">
        <v>3</v>
      </c>
      <c r="L33" s="93">
        <f t="shared" si="2"/>
        <v>9.6774193548387097E-4</v>
      </c>
    </row>
    <row r="34" spans="1:12">
      <c r="A34" s="4" t="s">
        <v>264</v>
      </c>
      <c r="B34" s="7">
        <v>2</v>
      </c>
      <c r="C34" s="71">
        <f t="shared" si="0"/>
        <v>6.4516129032258064E-4</v>
      </c>
      <c r="I34" s="90" t="s">
        <v>34</v>
      </c>
      <c r="J34" s="94" t="s">
        <v>81</v>
      </c>
      <c r="K34" s="88">
        <v>3</v>
      </c>
      <c r="L34" s="93">
        <f t="shared" si="2"/>
        <v>9.6774193548387097E-4</v>
      </c>
    </row>
    <row r="35" spans="1:12">
      <c r="A35" s="4" t="s">
        <v>265</v>
      </c>
      <c r="B35" s="7">
        <v>1</v>
      </c>
      <c r="C35" s="71">
        <f t="shared" si="0"/>
        <v>3.2258064516129032E-4</v>
      </c>
      <c r="I35" s="90" t="s">
        <v>34</v>
      </c>
      <c r="J35" s="94" t="s">
        <v>71</v>
      </c>
      <c r="K35" s="88">
        <v>3</v>
      </c>
      <c r="L35" s="93">
        <f t="shared" si="2"/>
        <v>9.6774193548387097E-4</v>
      </c>
    </row>
    <row r="36" spans="1:12">
      <c r="A36" s="4" t="s">
        <v>266</v>
      </c>
      <c r="B36" s="7">
        <v>1</v>
      </c>
      <c r="C36" s="71">
        <f t="shared" si="0"/>
        <v>3.2258064516129032E-4</v>
      </c>
      <c r="I36" s="90" t="s">
        <v>34</v>
      </c>
      <c r="J36" s="94" t="s">
        <v>84</v>
      </c>
      <c r="K36" s="88">
        <v>3</v>
      </c>
      <c r="L36" s="93">
        <f t="shared" si="2"/>
        <v>9.6774193548387097E-4</v>
      </c>
    </row>
    <row r="37" spans="1:12">
      <c r="A37" s="4" t="s">
        <v>267</v>
      </c>
      <c r="B37" s="7">
        <v>1</v>
      </c>
      <c r="C37" s="71">
        <f t="shared" si="0"/>
        <v>3.2258064516129032E-4</v>
      </c>
      <c r="I37" s="90" t="s">
        <v>34</v>
      </c>
      <c r="J37" s="94" t="s">
        <v>80</v>
      </c>
      <c r="K37" s="88">
        <v>3</v>
      </c>
      <c r="L37" s="93">
        <f t="shared" si="2"/>
        <v>9.6774193548387097E-4</v>
      </c>
    </row>
    <row r="38" spans="1:12">
      <c r="A38" s="4" t="s">
        <v>268</v>
      </c>
      <c r="B38" s="7">
        <v>1</v>
      </c>
      <c r="C38" s="71">
        <f t="shared" si="0"/>
        <v>3.2258064516129032E-4</v>
      </c>
      <c r="I38" s="90" t="s">
        <v>34</v>
      </c>
      <c r="J38" s="94" t="s">
        <v>75</v>
      </c>
      <c r="K38" s="88">
        <v>2</v>
      </c>
      <c r="L38" s="93">
        <f t="shared" si="2"/>
        <v>6.4516129032258064E-4</v>
      </c>
    </row>
    <row r="39" spans="1:12">
      <c r="A39" s="4" t="s">
        <v>148</v>
      </c>
      <c r="B39" s="7">
        <v>1</v>
      </c>
      <c r="C39" s="71">
        <f t="shared" si="0"/>
        <v>3.2258064516129032E-4</v>
      </c>
      <c r="I39" s="90" t="s">
        <v>34</v>
      </c>
      <c r="J39" s="94" t="s">
        <v>78</v>
      </c>
      <c r="K39" s="88">
        <v>2</v>
      </c>
      <c r="L39" s="93">
        <f t="shared" si="2"/>
        <v>6.4516129032258064E-4</v>
      </c>
    </row>
    <row r="40" spans="1:12">
      <c r="A40" s="59" t="s">
        <v>210</v>
      </c>
      <c r="B40" s="69">
        <f>SUM(B2:B39)</f>
        <v>3100</v>
      </c>
      <c r="C40" s="70">
        <v>0.99999999999999867</v>
      </c>
      <c r="I40" s="90" t="s">
        <v>34</v>
      </c>
      <c r="J40" s="94" t="s">
        <v>85</v>
      </c>
      <c r="K40" s="88">
        <v>2</v>
      </c>
      <c r="L40" s="93">
        <f t="shared" si="2"/>
        <v>6.4516129032258064E-4</v>
      </c>
    </row>
    <row r="41" spans="1:12">
      <c r="A41"/>
      <c r="B41"/>
      <c r="C41"/>
      <c r="I41" s="90" t="s">
        <v>34</v>
      </c>
      <c r="J41" s="94" t="s">
        <v>79</v>
      </c>
      <c r="K41" s="88">
        <v>2</v>
      </c>
      <c r="L41" s="93">
        <f t="shared" si="2"/>
        <v>6.4516129032258064E-4</v>
      </c>
    </row>
    <row r="42" spans="1:12">
      <c r="A42"/>
      <c r="B42"/>
      <c r="C42"/>
      <c r="I42" s="90" t="s">
        <v>34</v>
      </c>
      <c r="J42" s="94" t="s">
        <v>73</v>
      </c>
      <c r="K42" s="88">
        <v>2</v>
      </c>
      <c r="L42" s="93">
        <f t="shared" si="2"/>
        <v>6.4516129032258064E-4</v>
      </c>
    </row>
    <row r="43" spans="1:12">
      <c r="A43"/>
      <c r="B43"/>
      <c r="C43"/>
      <c r="I43" s="90" t="s">
        <v>272</v>
      </c>
      <c r="J43" s="94" t="s">
        <v>67</v>
      </c>
      <c r="K43" s="88">
        <v>1</v>
      </c>
      <c r="L43" s="93">
        <f t="shared" si="2"/>
        <v>3.2258064516129032E-4</v>
      </c>
    </row>
    <row r="44" spans="1:12">
      <c r="A44"/>
      <c r="B44"/>
      <c r="C44"/>
      <c r="I44" s="90" t="s">
        <v>34</v>
      </c>
      <c r="J44" s="94" t="s">
        <v>86</v>
      </c>
      <c r="K44" s="88">
        <v>1</v>
      </c>
      <c r="L44" s="93">
        <f t="shared" si="2"/>
        <v>3.2258064516129032E-4</v>
      </c>
    </row>
    <row r="45" spans="1:12" ht="18">
      <c r="A45"/>
      <c r="B45"/>
      <c r="C45"/>
      <c r="I45" s="59"/>
      <c r="J45" s="59" t="s">
        <v>210</v>
      </c>
      <c r="K45" s="59">
        <f>SUM(K2:K44)</f>
        <v>3100</v>
      </c>
      <c r="L45" s="60">
        <v>1.0000000000000002</v>
      </c>
    </row>
    <row r="46" spans="1:12">
      <c r="A46"/>
      <c r="B46"/>
      <c r="C46"/>
      <c r="I46" s="44"/>
      <c r="J46" s="44"/>
      <c r="K46" s="44"/>
      <c r="L46" s="44"/>
    </row>
    <row r="47" spans="1:12">
      <c r="A47"/>
      <c r="B47"/>
      <c r="C47"/>
      <c r="I47" s="44"/>
      <c r="J47" s="44"/>
      <c r="K47" s="44"/>
      <c r="L47" s="44"/>
    </row>
    <row r="48" spans="1:12">
      <c r="A48"/>
      <c r="B48"/>
      <c r="C48"/>
      <c r="I48" s="44"/>
      <c r="J48" s="44"/>
      <c r="K48" s="44"/>
      <c r="L48" s="44"/>
    </row>
    <row r="49" spans="1:12">
      <c r="A49"/>
      <c r="B49"/>
      <c r="C49"/>
      <c r="I49" s="44"/>
      <c r="J49" s="44"/>
      <c r="K49" s="44"/>
      <c r="L49" s="44"/>
    </row>
    <row r="50" spans="1:12">
      <c r="A50"/>
      <c r="B50" s="6" t="s">
        <v>273</v>
      </c>
      <c r="C50"/>
      <c r="I50" s="44"/>
      <c r="J50" s="44"/>
      <c r="K50" s="44"/>
      <c r="L50" s="44"/>
    </row>
    <row r="51" spans="1:12">
      <c r="A51"/>
      <c r="B51"/>
      <c r="C51"/>
    </row>
    <row r="52" spans="1:12">
      <c r="A52"/>
      <c r="B52"/>
      <c r="C52"/>
      <c r="I52" s="44"/>
      <c r="J52" s="44"/>
      <c r="K52" s="44"/>
      <c r="L52" s="44"/>
    </row>
    <row r="53" spans="1:12">
      <c r="A53"/>
      <c r="B53"/>
      <c r="C53"/>
      <c r="I53" s="44"/>
      <c r="J53" s="44"/>
      <c r="K53" s="44"/>
      <c r="L53" s="44"/>
    </row>
    <row r="54" spans="1:12">
      <c r="A54"/>
      <c r="B54"/>
      <c r="C54"/>
      <c r="I54" s="44"/>
      <c r="J54" s="44"/>
      <c r="K54" s="44"/>
      <c r="L54" s="44"/>
    </row>
    <row r="55" spans="1:12">
      <c r="A55"/>
      <c r="B55"/>
      <c r="C55"/>
      <c r="I55" s="44"/>
      <c r="J55" s="44"/>
      <c r="K55" s="44"/>
      <c r="L55" s="44"/>
    </row>
    <row r="56" spans="1:12">
      <c r="A56"/>
      <c r="B56"/>
      <c r="C56"/>
      <c r="I56" s="44"/>
      <c r="J56" s="44"/>
      <c r="K56" s="44"/>
      <c r="L56" s="44"/>
    </row>
    <row r="57" spans="1:12">
      <c r="I57" s="44"/>
      <c r="J57" s="44"/>
      <c r="K57" s="44"/>
      <c r="L57" s="44"/>
    </row>
    <row r="58" spans="1:12">
      <c r="A58" s="34"/>
      <c r="B58" s="9"/>
      <c r="C58" s="9"/>
      <c r="E58" s="11"/>
      <c r="I58" s="44"/>
      <c r="J58" s="44"/>
      <c r="K58" s="44"/>
      <c r="L58" s="44"/>
    </row>
    <row r="59" spans="1:12">
      <c r="A59" s="34"/>
      <c r="B59" s="9"/>
      <c r="C59" s="9"/>
      <c r="I59" s="44"/>
      <c r="J59" s="44"/>
      <c r="K59" s="44"/>
      <c r="L59" s="44"/>
    </row>
    <row r="60" spans="1:12">
      <c r="A60" s="34"/>
      <c r="B60" s="9"/>
      <c r="C60" s="9"/>
      <c r="I60" s="44"/>
      <c r="J60" s="44"/>
      <c r="K60" s="44"/>
      <c r="L60" s="44"/>
    </row>
    <row r="61" spans="1:12">
      <c r="A61" s="34"/>
      <c r="B61" s="9"/>
      <c r="C61" s="9"/>
      <c r="I61" s="44"/>
      <c r="J61" s="44"/>
      <c r="K61" s="44"/>
      <c r="L61" s="44"/>
    </row>
    <row r="62" spans="1:12">
      <c r="A62" s="34"/>
      <c r="B62" s="9"/>
      <c r="C62" s="9"/>
      <c r="I62" s="44"/>
      <c r="J62" s="44"/>
      <c r="K62" s="44"/>
      <c r="L62" s="44"/>
    </row>
    <row r="63" spans="1:12">
      <c r="A63" s="34"/>
      <c r="B63" s="9"/>
      <c r="C63" s="9"/>
      <c r="I63" s="44"/>
      <c r="J63" s="44"/>
      <c r="K63" s="44"/>
      <c r="L63" s="44"/>
    </row>
    <row r="64" spans="1:12">
      <c r="A64" s="34"/>
      <c r="B64" s="9"/>
      <c r="C64" s="9"/>
      <c r="I64" s="44"/>
      <c r="J64" s="44"/>
      <c r="K64" s="44"/>
      <c r="L64" s="44"/>
    </row>
    <row r="65" spans="1:12">
      <c r="A65" s="34"/>
      <c r="B65" s="9"/>
      <c r="C65" s="9"/>
      <c r="I65" s="44"/>
      <c r="J65" s="44"/>
      <c r="K65" s="44"/>
      <c r="L65" s="44"/>
    </row>
    <row r="66" spans="1:12">
      <c r="A66" s="34"/>
      <c r="B66" s="9"/>
      <c r="C66" s="9"/>
      <c r="I66" s="44"/>
      <c r="J66" s="44"/>
      <c r="K66" s="44"/>
      <c r="L66" s="44"/>
    </row>
    <row r="67" spans="1:12">
      <c r="A67" s="34"/>
      <c r="B67" s="9"/>
      <c r="C67" s="9"/>
      <c r="I67" s="44"/>
      <c r="J67" s="44"/>
      <c r="K67" s="44"/>
      <c r="L67" s="44"/>
    </row>
    <row r="68" spans="1:12">
      <c r="A68" s="34"/>
      <c r="B68" s="9"/>
      <c r="C68" s="9"/>
      <c r="I68" s="44"/>
      <c r="J68" s="44"/>
      <c r="K68" s="44"/>
      <c r="L68" s="44"/>
    </row>
    <row r="69" spans="1:12">
      <c r="A69" s="34"/>
      <c r="B69" s="9"/>
      <c r="C69" s="9"/>
      <c r="I69" s="44"/>
      <c r="J69" s="44"/>
      <c r="K69" s="44"/>
      <c r="L69" s="44"/>
    </row>
    <row r="70" spans="1:12">
      <c r="A70" s="34"/>
      <c r="B70" s="9"/>
      <c r="C70" s="9"/>
      <c r="I70" s="44"/>
      <c r="J70" s="44"/>
      <c r="K70" s="44"/>
      <c r="L70" s="44"/>
    </row>
    <row r="71" spans="1:12">
      <c r="A71" s="34"/>
      <c r="B71" s="9"/>
      <c r="C71" s="9"/>
      <c r="I71" s="44"/>
      <c r="J71" s="44"/>
      <c r="K71" s="44"/>
      <c r="L71" s="44"/>
    </row>
    <row r="72" spans="1:12">
      <c r="A72" s="34"/>
      <c r="B72" s="9"/>
      <c r="C72" s="9"/>
      <c r="I72" s="44"/>
      <c r="J72" s="44"/>
      <c r="K72" s="44"/>
      <c r="L72" s="44"/>
    </row>
    <row r="73" spans="1:12">
      <c r="A73" s="34"/>
      <c r="B73" s="9"/>
      <c r="C73" s="9"/>
      <c r="I73" s="44"/>
      <c r="J73" s="44"/>
      <c r="K73" s="44"/>
      <c r="L73" s="44"/>
    </row>
    <row r="74" spans="1:12">
      <c r="A74" s="34"/>
      <c r="B74" s="9"/>
      <c r="C74" s="9"/>
      <c r="I74" s="44"/>
      <c r="J74" s="44"/>
      <c r="K74" s="44"/>
      <c r="L74" s="44"/>
    </row>
    <row r="75" spans="1:12">
      <c r="A75" s="34"/>
      <c r="B75" s="9"/>
      <c r="C75" s="9"/>
      <c r="I75" s="44"/>
      <c r="J75" s="44"/>
      <c r="K75" s="44"/>
      <c r="L75" s="44"/>
    </row>
    <row r="76" spans="1:12">
      <c r="A76" s="34"/>
      <c r="B76" s="9"/>
      <c r="C76" s="9"/>
      <c r="I76" s="44"/>
      <c r="J76" s="44"/>
      <c r="K76" s="44"/>
      <c r="L76" s="44"/>
    </row>
    <row r="77" spans="1:12">
      <c r="A77" s="34"/>
      <c r="B77" s="9"/>
      <c r="C77" s="9"/>
      <c r="I77" s="44"/>
      <c r="J77" s="44"/>
      <c r="K77" s="44"/>
      <c r="L77" s="44"/>
    </row>
    <row r="78" spans="1:12">
      <c r="A78" s="34"/>
      <c r="B78" s="9"/>
      <c r="C78" s="9"/>
      <c r="I78" s="44"/>
      <c r="J78" s="44"/>
      <c r="K78" s="44"/>
      <c r="L78" s="44"/>
    </row>
    <row r="79" spans="1:12">
      <c r="A79" s="34"/>
      <c r="B79" s="9"/>
      <c r="C79" s="9"/>
      <c r="I79" s="44"/>
      <c r="J79" s="44"/>
      <c r="K79" s="44"/>
      <c r="L79" s="44"/>
    </row>
    <row r="80" spans="1:12">
      <c r="A80" s="34"/>
      <c r="B80" s="9"/>
      <c r="C80" s="9"/>
      <c r="I80" s="44"/>
      <c r="J80" s="44"/>
      <c r="K80" s="44"/>
      <c r="L80" s="44"/>
    </row>
    <row r="81" spans="1:12">
      <c r="A81" s="34"/>
      <c r="B81" s="9"/>
      <c r="C81" s="9"/>
      <c r="I81" s="44"/>
      <c r="J81" s="44"/>
      <c r="K81" s="44"/>
      <c r="L81" s="44"/>
    </row>
    <row r="82" spans="1:12">
      <c r="A82" s="34"/>
      <c r="B82" s="9"/>
      <c r="C82" s="9"/>
      <c r="I82" s="44"/>
      <c r="J82" s="44"/>
      <c r="K82" s="44"/>
      <c r="L82" s="44"/>
    </row>
    <row r="83" spans="1:12">
      <c r="A83" s="34"/>
      <c r="B83" s="9"/>
      <c r="C83" s="9"/>
      <c r="I83" s="44"/>
      <c r="J83" s="44"/>
      <c r="K83" s="44"/>
      <c r="L83" s="44"/>
    </row>
    <row r="84" spans="1:12">
      <c r="A84" s="34"/>
      <c r="B84" s="9"/>
      <c r="C84" s="9"/>
      <c r="I84" s="44"/>
      <c r="J84" s="44"/>
      <c r="K84" s="44"/>
      <c r="L84" s="44"/>
    </row>
    <row r="85" spans="1:12">
      <c r="A85" s="34"/>
      <c r="B85" s="9"/>
      <c r="C85" s="9"/>
      <c r="I85" s="44"/>
      <c r="J85" s="44"/>
      <c r="K85" s="44"/>
      <c r="L85" s="44"/>
    </row>
    <row r="86" spans="1:12">
      <c r="A86" s="34"/>
      <c r="B86" s="9"/>
      <c r="C86" s="9"/>
      <c r="I86" s="44"/>
      <c r="J86" s="44"/>
      <c r="K86" s="44"/>
      <c r="L86" s="44"/>
    </row>
    <row r="87" spans="1:12">
      <c r="A87" s="34"/>
      <c r="B87" s="9"/>
      <c r="C87" s="9"/>
      <c r="I87" s="44"/>
      <c r="J87" s="44"/>
      <c r="K87" s="44"/>
      <c r="L87" s="44"/>
    </row>
    <row r="88" spans="1:12">
      <c r="A88" s="34"/>
      <c r="B88" s="9"/>
      <c r="C88" s="9"/>
      <c r="I88" s="44"/>
      <c r="J88" s="44"/>
      <c r="K88" s="44"/>
      <c r="L88" s="44"/>
    </row>
    <row r="89" spans="1:12">
      <c r="A89" s="34"/>
      <c r="B89" s="9"/>
      <c r="C89" s="9"/>
      <c r="I89" s="44"/>
      <c r="J89" s="44"/>
      <c r="K89" s="44"/>
      <c r="L89" s="44"/>
    </row>
    <row r="90" spans="1:12">
      <c r="A90" s="34"/>
      <c r="B90" s="9"/>
      <c r="C90" s="9"/>
      <c r="I90" s="44"/>
      <c r="J90" s="44"/>
      <c r="K90" s="44"/>
      <c r="L90" s="44"/>
    </row>
    <row r="91" spans="1:12">
      <c r="A91" s="34"/>
      <c r="B91" s="9"/>
      <c r="C91" s="9"/>
      <c r="I91" s="44"/>
      <c r="J91" s="44"/>
      <c r="K91" s="44"/>
      <c r="L91" s="44"/>
    </row>
    <row r="92" spans="1:12">
      <c r="A92" s="34"/>
      <c r="B92" s="9"/>
      <c r="C92" s="9"/>
      <c r="I92" s="44"/>
      <c r="J92" s="44"/>
      <c r="K92" s="44"/>
      <c r="L92" s="44"/>
    </row>
    <row r="93" spans="1:12">
      <c r="A93" s="34"/>
      <c r="B93" s="9"/>
      <c r="C93" s="9"/>
      <c r="I93" s="44"/>
      <c r="J93" s="44"/>
      <c r="K93" s="44"/>
      <c r="L93" s="44"/>
    </row>
    <row r="94" spans="1:12">
      <c r="A94" s="34"/>
      <c r="B94" s="9"/>
      <c r="C94" s="9"/>
      <c r="I94" s="44"/>
      <c r="J94" s="44"/>
      <c r="K94" s="44"/>
      <c r="L94" s="44"/>
    </row>
    <row r="95" spans="1:12">
      <c r="A95" s="34"/>
      <c r="B95" s="9"/>
      <c r="C95" s="9"/>
      <c r="I95" s="44"/>
      <c r="J95" s="44"/>
      <c r="K95" s="44"/>
      <c r="L95" s="44"/>
    </row>
    <row r="96" spans="1:12">
      <c r="A96" s="34"/>
      <c r="B96" s="9"/>
      <c r="C96" s="9"/>
    </row>
    <row r="97" spans="1:3">
      <c r="A97" s="34"/>
      <c r="B97" s="9"/>
      <c r="C97" s="9"/>
    </row>
    <row r="98" spans="1:3">
      <c r="A98" s="34"/>
      <c r="B98" s="9"/>
      <c r="C98" s="9"/>
    </row>
    <row r="99" spans="1:3">
      <c r="A99" s="34"/>
      <c r="B99" s="9"/>
      <c r="C99" s="9"/>
    </row>
    <row r="100" spans="1:3">
      <c r="A100" s="34"/>
      <c r="B100" s="9"/>
      <c r="C100" s="9"/>
    </row>
    <row r="101" spans="1:3">
      <c r="A101" s="34"/>
      <c r="B101" s="9"/>
      <c r="C101" s="9"/>
    </row>
    <row r="102" spans="1:3">
      <c r="A102" s="34"/>
      <c r="B102" s="9"/>
      <c r="C102" s="9"/>
    </row>
    <row r="103" spans="1:3">
      <c r="A103" s="34"/>
      <c r="B103" s="9"/>
      <c r="C103" s="9"/>
    </row>
    <row r="104" spans="1:3">
      <c r="A104" s="34"/>
      <c r="B104" s="9"/>
      <c r="C104" s="9"/>
    </row>
    <row r="105" spans="1:3">
      <c r="A105" s="34"/>
      <c r="B105" s="9"/>
      <c r="C105" s="9"/>
    </row>
    <row r="106" spans="1:3">
      <c r="A106" s="34"/>
      <c r="B106" s="9"/>
      <c r="C106" s="9"/>
    </row>
    <row r="107" spans="1:3">
      <c r="A107" s="34"/>
      <c r="B107" s="9"/>
      <c r="C107" s="9"/>
    </row>
    <row r="108" spans="1:3">
      <c r="A108" s="34"/>
      <c r="B108" s="9"/>
      <c r="C108" s="9"/>
    </row>
    <row r="109" spans="1:3">
      <c r="A109" s="34"/>
      <c r="B109" s="9"/>
      <c r="C109" s="9"/>
    </row>
    <row r="110" spans="1:3">
      <c r="A110" s="34"/>
      <c r="B110" s="9"/>
      <c r="C110" s="9"/>
    </row>
    <row r="111" spans="1:3">
      <c r="A111" s="34"/>
      <c r="B111" s="9"/>
      <c r="C111" s="9"/>
    </row>
    <row r="112" spans="1:3">
      <c r="A112" s="34"/>
      <c r="B112" s="9"/>
      <c r="C112" s="9"/>
    </row>
    <row r="113" spans="1:3">
      <c r="A113" s="34"/>
      <c r="B113" s="9"/>
      <c r="C113" s="9"/>
    </row>
    <row r="114" spans="1:3">
      <c r="A114" s="34"/>
      <c r="B114" s="9"/>
      <c r="C114" s="9"/>
    </row>
    <row r="115" spans="1:3">
      <c r="A115" s="34"/>
      <c r="B115" s="9"/>
      <c r="C115" s="9"/>
    </row>
    <row r="116" spans="1:3">
      <c r="A116" s="34"/>
      <c r="B116" s="9"/>
      <c r="C116" s="9"/>
    </row>
    <row r="117" spans="1:3">
      <c r="A117" s="34"/>
      <c r="B117" s="9"/>
      <c r="C117" s="9"/>
    </row>
    <row r="118" spans="1:3">
      <c r="A118" s="34"/>
      <c r="B118" s="9"/>
      <c r="C118" s="9"/>
    </row>
    <row r="119" spans="1:3">
      <c r="A119" s="34"/>
      <c r="B119" s="9"/>
      <c r="C119" s="9"/>
    </row>
    <row r="120" spans="1:3">
      <c r="A120" s="34"/>
      <c r="B120" s="9"/>
      <c r="C120" s="9"/>
    </row>
    <row r="121" spans="1:3">
      <c r="A121" s="34"/>
      <c r="B121" s="9"/>
      <c r="C121" s="9"/>
    </row>
    <row r="122" spans="1:3">
      <c r="A122" s="34"/>
      <c r="B122" s="9"/>
      <c r="C122" s="9"/>
    </row>
    <row r="123" spans="1:3">
      <c r="A123" s="34"/>
      <c r="B123" s="9"/>
      <c r="C123" s="9"/>
    </row>
  </sheetData>
  <sortState xmlns:xlrd2="http://schemas.microsoft.com/office/spreadsheetml/2017/richdata2" ref="E2:G5">
    <sortCondition descending="1" ref="F2"/>
  </sortState>
  <conditionalFormatting sqref="C2:C39">
    <cfRule type="dataBar" priority="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{E1DD23F9-A8D0-422F-A354-C9E6255A89E4}</x14:id>
        </ext>
      </extLst>
    </cfRule>
  </conditionalFormatting>
  <conditionalFormatting sqref="L2:L44">
    <cfRule type="dataBar" priority="3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{999F897D-B499-43D9-81D0-1EACD5E28D5E}</x14:id>
        </ext>
      </extLst>
    </cfRule>
  </conditionalFormatting>
  <conditionalFormatting sqref="G2:G5">
    <cfRule type="dataBar" priority="2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{A521F11F-1819-4205-BBAD-44D411EAC8FE}</x14:id>
        </ext>
      </extLst>
    </cfRule>
  </conditionalFormatting>
  <conditionalFormatting sqref="G10:G13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{018704D8-0360-4D1A-9581-DE703C5371B7}</x14:id>
        </ext>
      </extLst>
    </cfRule>
  </conditionalFormatting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DD23F9-A8D0-422F-A354-C9E6255A89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C2:C39</xm:sqref>
        </x14:conditionalFormatting>
        <x14:conditionalFormatting xmlns:xm="http://schemas.microsoft.com/office/excel/2006/main">
          <x14:cfRule type="dataBar" id="{999F897D-B499-43D9-81D0-1EACD5E28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L2:L44</xm:sqref>
        </x14:conditionalFormatting>
        <x14:conditionalFormatting xmlns:xm="http://schemas.microsoft.com/office/excel/2006/main">
          <x14:cfRule type="dataBar" id="{A521F11F-1819-4205-BBAD-44D411EAC8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G2:G5</xm:sqref>
        </x14:conditionalFormatting>
        <x14:conditionalFormatting xmlns:xm="http://schemas.microsoft.com/office/excel/2006/main">
          <x14:cfRule type="dataBar" id="{018704D8-0360-4D1A-9581-DE703C537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E9"/>
  <sheetViews>
    <sheetView showGridLines="0" zoomScale="70" zoomScaleNormal="70" workbookViewId="0">
      <selection activeCell="A7" sqref="A7"/>
    </sheetView>
  </sheetViews>
  <sheetFormatPr baseColWidth="10" defaultColWidth="10.85546875" defaultRowHeight="18"/>
  <cols>
    <col min="1" max="1" width="16.5703125" style="3" customWidth="1"/>
    <col min="2" max="2" width="12.5703125" style="3" customWidth="1"/>
    <col min="3" max="3" width="12.140625" style="3" customWidth="1"/>
  </cols>
  <sheetData>
    <row r="1" spans="1:5">
      <c r="A1" s="36" t="s">
        <v>123</v>
      </c>
      <c r="B1" s="36" t="s">
        <v>1</v>
      </c>
      <c r="C1" s="36" t="s">
        <v>199</v>
      </c>
    </row>
    <row r="2" spans="1:5" ht="16.5" customHeight="1">
      <c r="A2" s="57" t="s">
        <v>190</v>
      </c>
      <c r="B2" s="23">
        <v>30135</v>
      </c>
      <c r="C2" s="48">
        <f>(B2/B6)*100%</f>
        <v>0.53077004368042835</v>
      </c>
    </row>
    <row r="3" spans="1:5">
      <c r="A3" s="57" t="s">
        <v>37</v>
      </c>
      <c r="B3" s="23">
        <v>13829</v>
      </c>
      <c r="C3" s="48">
        <f>(B3/B6)*100%</f>
        <v>0.24357122727913202</v>
      </c>
    </row>
    <row r="4" spans="1:5">
      <c r="A4" s="57" t="s">
        <v>36</v>
      </c>
      <c r="B4" s="23">
        <v>12206</v>
      </c>
      <c r="C4" s="48">
        <f>(B4/B6)*100%</f>
        <v>0.21498520501620402</v>
      </c>
    </row>
    <row r="5" spans="1:5">
      <c r="A5" s="57" t="s">
        <v>38</v>
      </c>
      <c r="B5" s="23">
        <v>606</v>
      </c>
      <c r="C5" s="48">
        <f>(B5/B6)*100%</f>
        <v>1.0673524024235593E-2</v>
      </c>
    </row>
    <row r="6" spans="1:5" ht="16.5" customHeight="1">
      <c r="A6" s="41" t="s">
        <v>117</v>
      </c>
      <c r="B6" s="41">
        <f>SUM(B2:B5)</f>
        <v>56776</v>
      </c>
      <c r="C6" s="25">
        <f>SUM(C2:C5)</f>
        <v>1</v>
      </c>
    </row>
    <row r="7" spans="1:5">
      <c r="A7" s="6" t="s">
        <v>273</v>
      </c>
    </row>
    <row r="8" spans="1:5">
      <c r="A8" s="11"/>
      <c r="B8" s="11"/>
      <c r="C8" s="11"/>
    </row>
    <row r="9" spans="1:5">
      <c r="E9" s="56"/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17"/>
  <sheetViews>
    <sheetView showGridLines="0" zoomScale="70" zoomScaleNormal="70" workbookViewId="0">
      <selection activeCell="A6" sqref="A6"/>
    </sheetView>
  </sheetViews>
  <sheetFormatPr baseColWidth="10" defaultColWidth="10.85546875" defaultRowHeight="18"/>
  <cols>
    <col min="1" max="1" width="29.7109375" style="3" customWidth="1"/>
    <col min="2" max="2" width="11" style="3" bestFit="1" customWidth="1"/>
    <col min="3" max="3" width="14.7109375" style="3" bestFit="1" customWidth="1"/>
    <col min="4" max="4" width="7.85546875" style="3" bestFit="1" customWidth="1"/>
    <col min="5" max="5" width="16.42578125" style="3" customWidth="1"/>
    <col min="6" max="7" width="10.85546875" style="3"/>
  </cols>
  <sheetData>
    <row r="1" spans="1:9">
      <c r="F1"/>
    </row>
    <row r="2" spans="1:9">
      <c r="A2" s="19" t="s">
        <v>115</v>
      </c>
      <c r="B2" s="19" t="s">
        <v>116</v>
      </c>
      <c r="C2" s="19" t="s">
        <v>199</v>
      </c>
    </row>
    <row r="3" spans="1:9">
      <c r="A3" s="20" t="s">
        <v>119</v>
      </c>
      <c r="B3" s="27">
        <v>25486</v>
      </c>
      <c r="C3" s="28">
        <f>(B3/56776)*100%</f>
        <v>0.44888685360011271</v>
      </c>
    </row>
    <row r="4" spans="1:9">
      <c r="A4" s="13" t="s">
        <v>120</v>
      </c>
      <c r="B4" s="26">
        <v>31290</v>
      </c>
      <c r="C4" s="28">
        <f>(B4/56776)*100%</f>
        <v>0.55111314639988729</v>
      </c>
    </row>
    <row r="5" spans="1:9">
      <c r="A5" s="21" t="s">
        <v>117</v>
      </c>
      <c r="B5" s="21">
        <f>SUM(B3:B4)</f>
        <v>56776</v>
      </c>
      <c r="C5" s="25">
        <f>SUM(C3:C4)</f>
        <v>1</v>
      </c>
    </row>
    <row r="6" spans="1:9">
      <c r="A6" s="6" t="s">
        <v>273</v>
      </c>
    </row>
    <row r="9" spans="1:9">
      <c r="A9" s="19" t="s">
        <v>114</v>
      </c>
      <c r="B9" s="19" t="s">
        <v>119</v>
      </c>
      <c r="C9" s="19" t="s">
        <v>208</v>
      </c>
      <c r="D9" s="19" t="s">
        <v>120</v>
      </c>
      <c r="E9" s="19" t="s">
        <v>209</v>
      </c>
      <c r="F9" s="21" t="s">
        <v>117</v>
      </c>
      <c r="H9" s="1"/>
      <c r="I9" s="1"/>
    </row>
    <row r="10" spans="1:9">
      <c r="A10" s="20" t="s">
        <v>40</v>
      </c>
      <c r="B10" s="27">
        <v>24294</v>
      </c>
      <c r="C10" s="30">
        <f>(B10/56776)*100%</f>
        <v>0.42789206707059319</v>
      </c>
      <c r="D10" s="27">
        <v>30115</v>
      </c>
      <c r="E10" s="30">
        <f>(D10/56776)*100%</f>
        <v>0.53041778216147673</v>
      </c>
      <c r="F10" s="22">
        <f>B10+D10</f>
        <v>54409</v>
      </c>
      <c r="H10" s="1"/>
      <c r="I10" s="1"/>
    </row>
    <row r="11" spans="1:9">
      <c r="A11" s="4" t="s">
        <v>41</v>
      </c>
      <c r="B11" s="29">
        <v>925</v>
      </c>
      <c r="C11" s="30">
        <f t="shared" ref="C11:C13" si="0">(B11/56776)*100%</f>
        <v>1.6292095251514725E-2</v>
      </c>
      <c r="D11" s="29">
        <v>836</v>
      </c>
      <c r="E11" s="30">
        <f t="shared" ref="E11:E13" si="1">(D11/56776)*100%</f>
        <v>1.4724531492179794E-2</v>
      </c>
      <c r="F11" s="22">
        <f t="shared" ref="F11:F13" si="2">B11+D11</f>
        <v>1761</v>
      </c>
      <c r="H11" s="1"/>
      <c r="I11" s="1"/>
    </row>
    <row r="12" spans="1:9">
      <c r="A12" s="4" t="s">
        <v>42</v>
      </c>
      <c r="B12" s="29">
        <v>19</v>
      </c>
      <c r="C12" s="30">
        <f t="shared" si="0"/>
        <v>3.3464844300408621E-4</v>
      </c>
      <c r="D12" s="29">
        <v>23</v>
      </c>
      <c r="E12" s="30">
        <f t="shared" si="1"/>
        <v>4.0510074679442017E-4</v>
      </c>
      <c r="F12" s="22">
        <f t="shared" si="2"/>
        <v>42</v>
      </c>
      <c r="H12" s="1"/>
      <c r="I12" s="1"/>
    </row>
    <row r="13" spans="1:9">
      <c r="A13" s="4" t="s">
        <v>43</v>
      </c>
      <c r="B13" s="29">
        <v>248</v>
      </c>
      <c r="C13" s="30">
        <f t="shared" si="0"/>
        <v>4.3680428350007048E-3</v>
      </c>
      <c r="D13" s="29">
        <v>316</v>
      </c>
      <c r="E13" s="30">
        <f t="shared" si="1"/>
        <v>5.5657319994363817E-3</v>
      </c>
      <c r="F13" s="22">
        <f t="shared" si="2"/>
        <v>564</v>
      </c>
      <c r="H13" s="1"/>
      <c r="I13" s="1"/>
    </row>
    <row r="14" spans="1:9">
      <c r="A14" s="95" t="s">
        <v>117</v>
      </c>
      <c r="B14" s="95"/>
      <c r="C14" s="95"/>
      <c r="D14" s="95"/>
      <c r="E14" s="95"/>
      <c r="F14" s="21">
        <f>SUM(F10:F13)</f>
        <v>56776</v>
      </c>
      <c r="H14" s="1"/>
      <c r="I14" s="1"/>
    </row>
    <row r="15" spans="1:9">
      <c r="H15" s="1"/>
      <c r="I15" s="1"/>
    </row>
    <row r="16" spans="1:9">
      <c r="H16" s="1"/>
      <c r="I16" s="1"/>
    </row>
    <row r="17" spans="8:9">
      <c r="H17" s="1"/>
      <c r="I17" s="1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XFD71"/>
  <sheetViews>
    <sheetView showGridLines="0" zoomScale="70" zoomScaleNormal="70" workbookViewId="0">
      <selection activeCell="E13" sqref="E13"/>
    </sheetView>
  </sheetViews>
  <sheetFormatPr baseColWidth="10" defaultColWidth="10.85546875" defaultRowHeight="18"/>
  <cols>
    <col min="1" max="2" width="10.85546875" style="3"/>
    <col min="3" max="3" width="11.85546875" style="3" bestFit="1" customWidth="1"/>
    <col min="4" max="4" width="10.85546875" style="3"/>
    <col min="5" max="5" width="21.7109375" style="3" customWidth="1"/>
    <col min="6" max="6" width="11" style="3" bestFit="1" customWidth="1"/>
    <col min="7" max="7" width="10.85546875" style="3"/>
  </cols>
  <sheetData>
    <row r="1" spans="1:8 16384:16384">
      <c r="A1" s="19" t="s">
        <v>39</v>
      </c>
      <c r="B1" s="19" t="s">
        <v>116</v>
      </c>
      <c r="C1" s="19" t="s">
        <v>199</v>
      </c>
    </row>
    <row r="2" spans="1:8 16384:16384">
      <c r="A2" s="7">
        <v>17</v>
      </c>
      <c r="B2" s="23">
        <v>4</v>
      </c>
      <c r="C2" s="24">
        <v>4.567809126482635E-5</v>
      </c>
      <c r="E2" s="19" t="s">
        <v>39</v>
      </c>
      <c r="F2" s="19" t="s">
        <v>116</v>
      </c>
      <c r="G2" s="19" t="s">
        <v>199</v>
      </c>
      <c r="H2" s="1"/>
      <c r="XFD2" s="1"/>
    </row>
    <row r="3" spans="1:8 16384:16384">
      <c r="A3" s="7">
        <v>18</v>
      </c>
      <c r="B3" s="23">
        <v>24</v>
      </c>
      <c r="C3" s="24">
        <v>2.5884251716734932E-4</v>
      </c>
      <c r="E3" s="4" t="s">
        <v>215</v>
      </c>
      <c r="F3" s="23">
        <v>726</v>
      </c>
      <c r="G3" s="24">
        <f>(F3/56776)*100%</f>
        <v>1.2787093137945611E-2</v>
      </c>
    </row>
    <row r="4" spans="1:8 16384:16384">
      <c r="A4" s="7">
        <v>19</v>
      </c>
      <c r="B4" s="23">
        <v>198</v>
      </c>
      <c r="C4" s="24">
        <v>2.3904867761925788E-3</v>
      </c>
      <c r="E4" s="4" t="s">
        <v>200</v>
      </c>
      <c r="F4" s="23">
        <v>18508</v>
      </c>
      <c r="G4" s="24">
        <f t="shared" ref="G4:G10" si="0">(F4/56776)*100%</f>
        <v>0.32598280963787518</v>
      </c>
    </row>
    <row r="5" spans="1:8 16384:16384">
      <c r="A5" s="7">
        <v>20</v>
      </c>
      <c r="B5" s="23">
        <v>500</v>
      </c>
      <c r="C5" s="24">
        <v>9.8207896219376645E-3</v>
      </c>
      <c r="E5" s="4" t="s">
        <v>201</v>
      </c>
      <c r="F5" s="23">
        <v>21260</v>
      </c>
      <c r="G5" s="24">
        <f t="shared" si="0"/>
        <v>0.3744539946456249</v>
      </c>
    </row>
    <row r="6" spans="1:8 16384:16384">
      <c r="A6" s="7">
        <v>21</v>
      </c>
      <c r="B6" s="23">
        <v>693</v>
      </c>
      <c r="C6" s="24">
        <v>1.3383680740594119E-2</v>
      </c>
      <c r="E6" s="4" t="s">
        <v>202</v>
      </c>
      <c r="F6" s="23">
        <v>12118</v>
      </c>
      <c r="G6" s="24">
        <f t="shared" si="0"/>
        <v>0.21343525433281668</v>
      </c>
    </row>
    <row r="7" spans="1:8 16384:16384">
      <c r="A7" s="7">
        <v>22</v>
      </c>
      <c r="B7" s="23">
        <v>977</v>
      </c>
      <c r="C7" s="24">
        <v>1.8590983144784322E-2</v>
      </c>
      <c r="E7" s="4" t="s">
        <v>203</v>
      </c>
      <c r="F7" s="23">
        <v>3643</v>
      </c>
      <c r="G7" s="24">
        <f t="shared" si="0"/>
        <v>6.4164435677046633E-2</v>
      </c>
    </row>
    <row r="8" spans="1:8 16384:16384">
      <c r="A8" s="7">
        <v>23</v>
      </c>
      <c r="B8" s="23">
        <v>1204</v>
      </c>
      <c r="C8" s="24">
        <v>2.2732463419461911E-2</v>
      </c>
      <c r="E8" s="4" t="s">
        <v>204</v>
      </c>
      <c r="F8" s="23">
        <v>484</v>
      </c>
      <c r="G8" s="24">
        <f t="shared" si="0"/>
        <v>8.5247287586304073E-3</v>
      </c>
    </row>
    <row r="9" spans="1:8 16384:16384">
      <c r="A9" s="7">
        <v>24</v>
      </c>
      <c r="B9" s="23">
        <v>1552</v>
      </c>
      <c r="C9" s="24">
        <v>2.8959909861899905E-2</v>
      </c>
      <c r="E9" s="4" t="s">
        <v>205</v>
      </c>
      <c r="F9" s="23">
        <v>34</v>
      </c>
      <c r="G9" s="24">
        <f t="shared" si="0"/>
        <v>5.9884458221783857E-4</v>
      </c>
    </row>
    <row r="10" spans="1:8 16384:16384">
      <c r="A10" s="7">
        <v>25</v>
      </c>
      <c r="B10" s="23">
        <v>1906</v>
      </c>
      <c r="C10" s="24">
        <v>3.4745801422111242E-2</v>
      </c>
      <c r="E10" s="4" t="s">
        <v>206</v>
      </c>
      <c r="F10" s="23">
        <v>3</v>
      </c>
      <c r="G10" s="24">
        <f t="shared" si="0"/>
        <v>5.2839227842750458E-5</v>
      </c>
    </row>
    <row r="11" spans="1:8 16384:16384">
      <c r="A11" s="7">
        <v>26</v>
      </c>
      <c r="B11" s="23">
        <v>2167</v>
      </c>
      <c r="C11" s="24">
        <v>4.0531692982322579E-2</v>
      </c>
      <c r="E11" s="17" t="s">
        <v>117</v>
      </c>
      <c r="F11" s="17">
        <f>SUM(F3:F10)</f>
        <v>56776</v>
      </c>
      <c r="G11" s="18">
        <v>1</v>
      </c>
    </row>
    <row r="12" spans="1:8 16384:16384">
      <c r="A12" s="7">
        <v>27</v>
      </c>
      <c r="B12" s="23">
        <v>2266</v>
      </c>
      <c r="C12" s="24">
        <v>4.3424638762428247E-2</v>
      </c>
    </row>
    <row r="13" spans="1:8 16384:16384">
      <c r="A13" s="7">
        <v>28</v>
      </c>
      <c r="B13" s="23">
        <v>2569</v>
      </c>
      <c r="C13" s="24">
        <v>4.5647639203983133E-2</v>
      </c>
      <c r="E13" s="6" t="s">
        <v>273</v>
      </c>
    </row>
    <row r="14" spans="1:8 16384:16384">
      <c r="A14" s="7">
        <v>29</v>
      </c>
      <c r="B14" s="23">
        <v>2585</v>
      </c>
      <c r="C14" s="24">
        <v>4.8159934223548577E-2</v>
      </c>
    </row>
    <row r="15" spans="1:8 16384:16384">
      <c r="A15" s="7">
        <v>30</v>
      </c>
      <c r="B15" s="23">
        <v>2589</v>
      </c>
      <c r="C15" s="24">
        <v>4.8236064375656626E-2</v>
      </c>
    </row>
    <row r="16" spans="1:8 16384:16384">
      <c r="A16" s="7">
        <v>31</v>
      </c>
      <c r="B16" s="23">
        <v>2543</v>
      </c>
      <c r="C16" s="24">
        <v>4.5784673477777607E-2</v>
      </c>
    </row>
    <row r="17" spans="1:3">
      <c r="A17" s="7">
        <v>32</v>
      </c>
      <c r="B17" s="23">
        <v>2532</v>
      </c>
      <c r="C17" s="24">
        <v>4.4718851348264997E-2</v>
      </c>
    </row>
    <row r="18" spans="1:3">
      <c r="A18" s="7">
        <v>33</v>
      </c>
      <c r="B18" s="23">
        <v>2295</v>
      </c>
      <c r="C18" s="24">
        <v>4.2145652207013107E-2</v>
      </c>
    </row>
    <row r="19" spans="1:3">
      <c r="A19" s="7">
        <v>34</v>
      </c>
      <c r="B19" s="23">
        <v>2299</v>
      </c>
      <c r="C19" s="24">
        <v>3.8643665210043088E-2</v>
      </c>
    </row>
    <row r="20" spans="1:3">
      <c r="A20" s="7">
        <v>35</v>
      </c>
      <c r="B20" s="23">
        <v>2214</v>
      </c>
      <c r="C20" s="24">
        <v>3.8674117270886307E-2</v>
      </c>
    </row>
    <row r="21" spans="1:3">
      <c r="A21" s="7">
        <v>36</v>
      </c>
      <c r="B21" s="23">
        <v>2090</v>
      </c>
      <c r="C21" s="24">
        <v>3.6344534616380167E-2</v>
      </c>
    </row>
    <row r="22" spans="1:3">
      <c r="A22" s="7">
        <v>37</v>
      </c>
      <c r="B22" s="23">
        <v>1957</v>
      </c>
      <c r="C22" s="24">
        <v>3.3603849140490583E-2</v>
      </c>
    </row>
    <row r="23" spans="1:3">
      <c r="A23" s="7">
        <v>38</v>
      </c>
      <c r="B23" s="23">
        <v>1910</v>
      </c>
      <c r="C23" s="24">
        <v>3.162446518568144E-2</v>
      </c>
    </row>
    <row r="24" spans="1:3">
      <c r="A24" s="7">
        <v>39</v>
      </c>
      <c r="B24" s="23">
        <v>1801</v>
      </c>
      <c r="C24" s="24">
        <v>3.1289492516406045E-2</v>
      </c>
    </row>
    <row r="25" spans="1:3">
      <c r="A25" s="7">
        <v>40</v>
      </c>
      <c r="B25" s="23">
        <v>1619</v>
      </c>
      <c r="C25" s="24">
        <v>2.6995751937512372E-2</v>
      </c>
    </row>
    <row r="26" spans="1:3">
      <c r="A26" s="7">
        <v>41</v>
      </c>
      <c r="B26" s="23">
        <v>1528</v>
      </c>
      <c r="C26" s="24">
        <v>2.6401936751069627E-2</v>
      </c>
    </row>
    <row r="27" spans="1:3">
      <c r="A27" s="7">
        <v>42</v>
      </c>
      <c r="B27" s="23">
        <v>1460</v>
      </c>
      <c r="C27" s="24">
        <v>2.390486776192579E-2</v>
      </c>
    </row>
    <row r="28" spans="1:3">
      <c r="A28" s="7">
        <v>43</v>
      </c>
      <c r="B28" s="23">
        <v>1390</v>
      </c>
      <c r="C28" s="24">
        <v>2.2686785328197085E-2</v>
      </c>
    </row>
    <row r="29" spans="1:3">
      <c r="A29" s="7">
        <v>44</v>
      </c>
      <c r="B29" s="23">
        <v>1322</v>
      </c>
      <c r="C29" s="24">
        <v>2.1925483807116647E-2</v>
      </c>
    </row>
    <row r="30" spans="1:3">
      <c r="A30" s="7">
        <v>45</v>
      </c>
      <c r="B30" s="23">
        <v>1294</v>
      </c>
      <c r="C30" s="24">
        <v>2.1240312438144251E-2</v>
      </c>
    </row>
    <row r="31" spans="1:3">
      <c r="A31" s="7">
        <v>46</v>
      </c>
      <c r="B31" s="23">
        <v>1145</v>
      </c>
      <c r="C31" s="24">
        <v>1.8408270779725018E-2</v>
      </c>
    </row>
    <row r="32" spans="1:3">
      <c r="A32" s="7">
        <v>47</v>
      </c>
      <c r="B32" s="23">
        <v>1125</v>
      </c>
      <c r="C32" s="24">
        <v>1.8621435205627541E-2</v>
      </c>
    </row>
    <row r="33" spans="1:3">
      <c r="A33" s="7">
        <v>48</v>
      </c>
      <c r="B33" s="23">
        <v>1028</v>
      </c>
      <c r="C33" s="24">
        <v>1.7403352771898837E-2</v>
      </c>
    </row>
    <row r="34" spans="1:3">
      <c r="A34" s="7">
        <v>49</v>
      </c>
      <c r="B34" s="23">
        <v>943</v>
      </c>
      <c r="C34" s="24">
        <v>1.539351675624648E-2</v>
      </c>
    </row>
    <row r="35" spans="1:3">
      <c r="A35" s="7">
        <v>50</v>
      </c>
      <c r="B35" s="23">
        <v>883</v>
      </c>
      <c r="C35" s="24">
        <v>1.4738797448117302E-2</v>
      </c>
    </row>
    <row r="36" spans="1:3">
      <c r="A36" s="7">
        <v>51</v>
      </c>
      <c r="B36" s="23">
        <v>712</v>
      </c>
      <c r="C36" s="24">
        <v>1.2622379219513681E-2</v>
      </c>
    </row>
    <row r="37" spans="1:3">
      <c r="A37" s="7">
        <v>52</v>
      </c>
      <c r="B37" s="23">
        <v>602</v>
      </c>
      <c r="C37" s="24">
        <v>1.0216666412899493E-2</v>
      </c>
    </row>
    <row r="38" spans="1:3">
      <c r="A38" s="7">
        <v>53</v>
      </c>
      <c r="B38" s="23">
        <v>473</v>
      </c>
      <c r="C38" s="24">
        <v>8.2677345189335685E-3</v>
      </c>
    </row>
    <row r="39" spans="1:3">
      <c r="A39" s="7">
        <v>54</v>
      </c>
      <c r="B39" s="23">
        <v>394</v>
      </c>
      <c r="C39" s="24">
        <v>6.7755835376159083E-3</v>
      </c>
    </row>
    <row r="40" spans="1:3">
      <c r="A40" s="7">
        <v>55</v>
      </c>
      <c r="B40" s="23">
        <v>390</v>
      </c>
      <c r="C40" s="24">
        <v>6.0599601078002953E-3</v>
      </c>
    </row>
    <row r="41" spans="1:3">
      <c r="A41" s="7">
        <v>56</v>
      </c>
      <c r="B41" s="23">
        <v>298</v>
      </c>
      <c r="C41" s="24">
        <v>5.4204668300927268E-3</v>
      </c>
    </row>
    <row r="42" spans="1:3">
      <c r="A42" s="7">
        <v>57</v>
      </c>
      <c r="B42" s="23">
        <v>242</v>
      </c>
      <c r="C42" s="24">
        <v>4.2785145484720679E-3</v>
      </c>
    </row>
    <row r="43" spans="1:3">
      <c r="A43" s="7">
        <v>58</v>
      </c>
      <c r="B43" s="23">
        <v>210</v>
      </c>
      <c r="C43" s="24">
        <v>3.639021270764499E-3</v>
      </c>
    </row>
    <row r="44" spans="1:3">
      <c r="A44" s="7">
        <v>59</v>
      </c>
      <c r="B44" s="23">
        <v>172</v>
      </c>
      <c r="C44" s="24">
        <v>2.8929457801056685E-3</v>
      </c>
    </row>
    <row r="45" spans="1:3">
      <c r="A45" s="7">
        <v>60</v>
      </c>
      <c r="B45" s="23">
        <v>150</v>
      </c>
      <c r="C45" s="24">
        <v>2.7406854758895809E-3</v>
      </c>
    </row>
    <row r="46" spans="1:3">
      <c r="A46" s="7">
        <v>61</v>
      </c>
      <c r="B46" s="23">
        <v>121</v>
      </c>
      <c r="C46" s="24">
        <v>2.2230004415548822E-3</v>
      </c>
    </row>
    <row r="47" spans="1:3">
      <c r="A47" s="7">
        <v>62</v>
      </c>
      <c r="B47" s="23">
        <v>85</v>
      </c>
      <c r="C47" s="24">
        <v>1.6444112855337485E-3</v>
      </c>
    </row>
    <row r="48" spans="1:3">
      <c r="A48" s="7">
        <v>63</v>
      </c>
      <c r="B48" s="23">
        <v>67</v>
      </c>
      <c r="C48" s="24">
        <v>1.1876303728854849E-3</v>
      </c>
    </row>
    <row r="49" spans="1:3">
      <c r="A49" s="7">
        <v>64</v>
      </c>
      <c r="B49" s="23">
        <v>55</v>
      </c>
      <c r="C49" s="24">
        <v>9.8969197740457092E-4</v>
      </c>
    </row>
    <row r="50" spans="1:3">
      <c r="A50" s="7">
        <v>65</v>
      </c>
      <c r="B50" s="23">
        <v>52</v>
      </c>
      <c r="C50" s="24">
        <v>8.5265770361009179E-4</v>
      </c>
    </row>
    <row r="51" spans="1:3">
      <c r="A51" s="7">
        <v>66</v>
      </c>
      <c r="B51" s="23">
        <v>38</v>
      </c>
      <c r="C51" s="24">
        <v>7.6130152108043914E-4</v>
      </c>
    </row>
    <row r="52" spans="1:3">
      <c r="A52" s="7">
        <v>67</v>
      </c>
      <c r="B52" s="23">
        <v>23</v>
      </c>
      <c r="C52" s="24">
        <v>5.3291106475630737E-4</v>
      </c>
    </row>
    <row r="53" spans="1:3">
      <c r="A53" s="7">
        <v>68</v>
      </c>
      <c r="B53" s="23">
        <v>25</v>
      </c>
      <c r="C53" s="24">
        <v>4.4155488222665467E-4</v>
      </c>
    </row>
    <row r="54" spans="1:3">
      <c r="A54" s="7">
        <v>69</v>
      </c>
      <c r="B54" s="23">
        <v>10</v>
      </c>
      <c r="C54" s="24">
        <v>2.4361648674574052E-4</v>
      </c>
    </row>
    <row r="55" spans="1:3">
      <c r="A55" s="7">
        <v>70</v>
      </c>
      <c r="B55" s="23">
        <v>8</v>
      </c>
      <c r="C55" s="24">
        <v>1.0658221295126147E-4</v>
      </c>
    </row>
    <row r="56" spans="1:3">
      <c r="A56" s="7">
        <v>71</v>
      </c>
      <c r="B56" s="23">
        <v>8</v>
      </c>
      <c r="C56" s="24">
        <v>1.5226030421608782E-4</v>
      </c>
    </row>
    <row r="57" spans="1:3">
      <c r="A57" s="7">
        <v>72</v>
      </c>
      <c r="B57" s="23">
        <v>5</v>
      </c>
      <c r="C57" s="24">
        <v>1.2180824337287026E-4</v>
      </c>
    </row>
    <row r="58" spans="1:3">
      <c r="A58" s="7">
        <v>73</v>
      </c>
      <c r="B58" s="23">
        <v>8</v>
      </c>
      <c r="C58" s="24">
        <v>9.1356182529652699E-5</v>
      </c>
    </row>
    <row r="59" spans="1:3">
      <c r="A59" s="7">
        <v>74</v>
      </c>
      <c r="B59" s="23">
        <v>4</v>
      </c>
      <c r="C59" s="24">
        <v>4.567809126482635E-5</v>
      </c>
    </row>
    <row r="60" spans="1:3">
      <c r="A60" s="7">
        <v>75</v>
      </c>
      <c r="B60" s="23">
        <v>2</v>
      </c>
      <c r="C60" s="24">
        <v>7.6130152108043911E-5</v>
      </c>
    </row>
    <row r="61" spans="1:3">
      <c r="A61" s="7">
        <v>76</v>
      </c>
      <c r="B61" s="23">
        <v>2</v>
      </c>
      <c r="C61" s="24">
        <v>1.5226030421608783E-5</v>
      </c>
    </row>
    <row r="62" spans="1:3">
      <c r="A62" s="7">
        <v>77</v>
      </c>
      <c r="B62" s="23">
        <v>2</v>
      </c>
      <c r="C62" s="24">
        <v>1.5226030421608783E-5</v>
      </c>
    </row>
    <row r="63" spans="1:3">
      <c r="A63" s="7">
        <v>78</v>
      </c>
      <c r="B63" s="23">
        <v>2</v>
      </c>
      <c r="C63" s="24">
        <v>1.5226030421608783E-5</v>
      </c>
    </row>
    <row r="64" spans="1:3">
      <c r="A64" s="7">
        <v>80</v>
      </c>
      <c r="B64" s="23">
        <v>1</v>
      </c>
      <c r="C64" s="24">
        <v>1.5226030421608783E-5</v>
      </c>
    </row>
    <row r="65" spans="1:4">
      <c r="A65" s="7">
        <v>81</v>
      </c>
      <c r="B65" s="23">
        <v>1</v>
      </c>
      <c r="C65" s="24">
        <v>1.5226030421608783E-5</v>
      </c>
    </row>
    <row r="66" spans="1:4">
      <c r="A66" s="7">
        <v>83</v>
      </c>
      <c r="B66" s="23">
        <v>1</v>
      </c>
      <c r="C66" s="24">
        <v>1.5226030421608783E-5</v>
      </c>
    </row>
    <row r="67" spans="1:4">
      <c r="A67" s="7">
        <v>87</v>
      </c>
      <c r="B67" s="23">
        <v>1</v>
      </c>
      <c r="C67" s="24">
        <v>1.5226030421608783E-5</v>
      </c>
    </row>
    <row r="68" spans="1:4">
      <c r="A68" s="7">
        <v>84</v>
      </c>
      <c r="B68" s="23">
        <v>1</v>
      </c>
      <c r="C68" s="24">
        <v>1.5226030421608783E-5</v>
      </c>
    </row>
    <row r="69" spans="1:4">
      <c r="A69" s="7">
        <v>87</v>
      </c>
      <c r="B69" s="23">
        <v>1</v>
      </c>
      <c r="C69" s="24">
        <v>1.5226030421608783E-5</v>
      </c>
    </row>
    <row r="70" spans="1:4">
      <c r="A70" s="17" t="s">
        <v>117</v>
      </c>
      <c r="B70" s="17">
        <f>+SUM(B2:B69)</f>
        <v>56778</v>
      </c>
      <c r="C70" s="18">
        <v>1</v>
      </c>
    </row>
    <row r="71" spans="1:4">
      <c r="A71"/>
      <c r="B71"/>
      <c r="C71"/>
      <c r="D71"/>
    </row>
  </sheetData>
  <sortState xmlns:xlrd2="http://schemas.microsoft.com/office/spreadsheetml/2017/richdata2" ref="A2:A69">
    <sortCondition ref="A2"/>
  </sortState>
  <conditionalFormatting sqref="C2:C69">
    <cfRule type="dataBar" priority="3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conditionalFormatting sqref="G3:G10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C2:C69</xm:sqref>
        </x14:conditionalFormatting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230"/>
  <sheetViews>
    <sheetView showGridLines="0" topLeftCell="A31" zoomScale="70" zoomScaleNormal="70" workbookViewId="0">
      <selection activeCell="A43" sqref="A43"/>
    </sheetView>
  </sheetViews>
  <sheetFormatPr baseColWidth="10" defaultColWidth="10.85546875" defaultRowHeight="18"/>
  <cols>
    <col min="1" max="1" width="28.28515625" style="3" bestFit="1" customWidth="1"/>
    <col min="2" max="2" width="11" style="3" bestFit="1" customWidth="1"/>
    <col min="3" max="3" width="13.5703125" style="8" customWidth="1"/>
    <col min="4" max="4" width="11.42578125" style="3"/>
    <col min="5" max="5" width="31.5703125" style="3" bestFit="1" customWidth="1"/>
  </cols>
  <sheetData>
    <row r="1" spans="1:5">
      <c r="A1" s="19" t="s">
        <v>0</v>
      </c>
      <c r="B1" s="19" t="s">
        <v>1</v>
      </c>
      <c r="C1" s="19" t="s">
        <v>199</v>
      </c>
      <c r="E1"/>
    </row>
    <row r="2" spans="1:5">
      <c r="A2" s="73" t="s">
        <v>3</v>
      </c>
      <c r="B2" s="74">
        <v>14172</v>
      </c>
      <c r="C2" s="75">
        <f>(B2/56718)*100%</f>
        <v>0.24986776684650375</v>
      </c>
    </row>
    <row r="3" spans="1:5">
      <c r="A3" s="73" t="s">
        <v>2</v>
      </c>
      <c r="B3" s="74">
        <v>12524</v>
      </c>
      <c r="C3" s="75">
        <f t="shared" ref="C3:C40" si="0">(B3/56718)*100%</f>
        <v>0.22081173525159561</v>
      </c>
    </row>
    <row r="4" spans="1:5">
      <c r="A4" s="73" t="s">
        <v>8</v>
      </c>
      <c r="B4" s="74">
        <v>2470</v>
      </c>
      <c r="C4" s="75">
        <f t="shared" si="0"/>
        <v>4.3548785218096547E-2</v>
      </c>
    </row>
    <row r="5" spans="1:5">
      <c r="A5" s="73" t="s">
        <v>4</v>
      </c>
      <c r="B5" s="74">
        <v>2080</v>
      </c>
      <c r="C5" s="75">
        <f t="shared" si="0"/>
        <v>3.6672661236291829E-2</v>
      </c>
    </row>
    <row r="6" spans="1:5">
      <c r="A6" s="73" t="s">
        <v>20</v>
      </c>
      <c r="B6" s="74">
        <v>1605</v>
      </c>
      <c r="C6" s="75">
        <f t="shared" si="0"/>
        <v>2.829789484819634E-2</v>
      </c>
    </row>
    <row r="7" spans="1:5">
      <c r="A7" s="73" t="s">
        <v>16</v>
      </c>
      <c r="B7" s="74">
        <v>1596</v>
      </c>
      <c r="C7" s="75">
        <f t="shared" si="0"/>
        <v>2.8139215064000845E-2</v>
      </c>
    </row>
    <row r="8" spans="1:5">
      <c r="A8" s="73" t="s">
        <v>5</v>
      </c>
      <c r="B8" s="74">
        <v>1536</v>
      </c>
      <c r="C8" s="75">
        <f t="shared" si="0"/>
        <v>2.7081349836030888E-2</v>
      </c>
    </row>
    <row r="9" spans="1:5">
      <c r="A9" s="73" t="s">
        <v>10</v>
      </c>
      <c r="B9" s="74">
        <v>1278</v>
      </c>
      <c r="C9" s="75">
        <f t="shared" si="0"/>
        <v>2.2532529355760077E-2</v>
      </c>
    </row>
    <row r="10" spans="1:5">
      <c r="A10" s="73" t="s">
        <v>7</v>
      </c>
      <c r="B10" s="74">
        <v>1153</v>
      </c>
      <c r="C10" s="75">
        <f t="shared" si="0"/>
        <v>2.0328643464155999E-2</v>
      </c>
    </row>
    <row r="11" spans="1:5">
      <c r="A11" s="73" t="s">
        <v>6</v>
      </c>
      <c r="B11" s="74">
        <v>1002</v>
      </c>
      <c r="C11" s="75">
        <f t="shared" si="0"/>
        <v>1.7666349307098275E-2</v>
      </c>
    </row>
    <row r="12" spans="1:5">
      <c r="A12" s="73" t="s">
        <v>124</v>
      </c>
      <c r="B12" s="74">
        <v>963</v>
      </c>
      <c r="C12" s="75">
        <f t="shared" si="0"/>
        <v>1.6978736908917803E-2</v>
      </c>
    </row>
    <row r="13" spans="1:5">
      <c r="A13" s="73" t="s">
        <v>15</v>
      </c>
      <c r="B13" s="74">
        <v>959</v>
      </c>
      <c r="C13" s="75">
        <f t="shared" si="0"/>
        <v>1.6908212560386472E-2</v>
      </c>
    </row>
    <row r="14" spans="1:5">
      <c r="A14" s="73" t="s">
        <v>11</v>
      </c>
      <c r="B14" s="74">
        <v>902</v>
      </c>
      <c r="C14" s="75">
        <f t="shared" si="0"/>
        <v>1.5903240593815014E-2</v>
      </c>
    </row>
    <row r="15" spans="1:5">
      <c r="A15" s="73" t="s">
        <v>18</v>
      </c>
      <c r="B15" s="74">
        <v>818</v>
      </c>
      <c r="C15" s="75">
        <f t="shared" si="0"/>
        <v>1.4422229274657075E-2</v>
      </c>
    </row>
    <row r="16" spans="1:5">
      <c r="A16" s="73" t="s">
        <v>22</v>
      </c>
      <c r="B16" s="74">
        <v>796</v>
      </c>
      <c r="C16" s="75">
        <f t="shared" si="0"/>
        <v>1.4034345357734759E-2</v>
      </c>
    </row>
    <row r="17" spans="1:3">
      <c r="A17" s="73" t="s">
        <v>26</v>
      </c>
      <c r="B17" s="74">
        <v>787</v>
      </c>
      <c r="C17" s="75">
        <f t="shared" si="0"/>
        <v>1.3875665573539265E-2</v>
      </c>
    </row>
    <row r="18" spans="1:3">
      <c r="A18" s="73" t="s">
        <v>13</v>
      </c>
      <c r="B18" s="74">
        <v>664</v>
      </c>
      <c r="C18" s="75">
        <f t="shared" si="0"/>
        <v>1.1707041856200853E-2</v>
      </c>
    </row>
    <row r="19" spans="1:3">
      <c r="A19" s="73" t="s">
        <v>23</v>
      </c>
      <c r="B19" s="74">
        <v>641</v>
      </c>
      <c r="C19" s="75">
        <f t="shared" si="0"/>
        <v>1.1301526852145704E-2</v>
      </c>
    </row>
    <row r="20" spans="1:3">
      <c r="A20" s="73" t="s">
        <v>12</v>
      </c>
      <c r="B20" s="74">
        <v>619</v>
      </c>
      <c r="C20" s="75">
        <f t="shared" si="0"/>
        <v>1.0913642935223386E-2</v>
      </c>
    </row>
    <row r="21" spans="1:3">
      <c r="A21" s="73" t="s">
        <v>9</v>
      </c>
      <c r="B21" s="74">
        <v>599</v>
      </c>
      <c r="C21" s="75">
        <f t="shared" si="0"/>
        <v>1.0561021192566734E-2</v>
      </c>
    </row>
    <row r="22" spans="1:3">
      <c r="A22" s="73" t="s">
        <v>14</v>
      </c>
      <c r="B22" s="74">
        <v>595</v>
      </c>
      <c r="C22" s="75">
        <f t="shared" si="0"/>
        <v>1.0490496844035403E-2</v>
      </c>
    </row>
    <row r="23" spans="1:3">
      <c r="A23" s="73" t="s">
        <v>19</v>
      </c>
      <c r="B23" s="74">
        <v>582</v>
      </c>
      <c r="C23" s="75">
        <f t="shared" si="0"/>
        <v>1.026129271130858E-2</v>
      </c>
    </row>
    <row r="24" spans="1:3">
      <c r="A24" s="73" t="s">
        <v>29</v>
      </c>
      <c r="B24" s="74">
        <v>541</v>
      </c>
      <c r="C24" s="75">
        <f t="shared" si="0"/>
        <v>9.5384181388624423E-3</v>
      </c>
    </row>
    <row r="25" spans="1:3">
      <c r="A25" s="73" t="s">
        <v>21</v>
      </c>
      <c r="B25" s="74">
        <v>533</v>
      </c>
      <c r="C25" s="75">
        <f t="shared" si="0"/>
        <v>9.3973694417997817E-3</v>
      </c>
    </row>
    <row r="26" spans="1:3">
      <c r="A26" s="73" t="s">
        <v>32</v>
      </c>
      <c r="B26" s="74">
        <v>471</v>
      </c>
      <c r="C26" s="75">
        <f t="shared" si="0"/>
        <v>8.3042420395641591E-3</v>
      </c>
    </row>
    <row r="27" spans="1:3">
      <c r="A27" s="73" t="s">
        <v>24</v>
      </c>
      <c r="B27" s="74">
        <v>441</v>
      </c>
      <c r="C27" s="75">
        <f t="shared" si="0"/>
        <v>7.7753094255791815E-3</v>
      </c>
    </row>
    <row r="28" spans="1:3">
      <c r="A28" s="73" t="s">
        <v>17</v>
      </c>
      <c r="B28" s="74">
        <v>422</v>
      </c>
      <c r="C28" s="75">
        <f t="shared" si="0"/>
        <v>7.4403187700553619E-3</v>
      </c>
    </row>
    <row r="29" spans="1:3">
      <c r="A29" s="73" t="s">
        <v>25</v>
      </c>
      <c r="B29" s="74">
        <v>368</v>
      </c>
      <c r="C29" s="75">
        <f t="shared" si="0"/>
        <v>6.4882400648824008E-3</v>
      </c>
    </row>
    <row r="30" spans="1:3">
      <c r="A30" s="73" t="s">
        <v>27</v>
      </c>
      <c r="B30" s="74">
        <v>322</v>
      </c>
      <c r="C30" s="75">
        <f t="shared" si="0"/>
        <v>5.6772100567721003E-3</v>
      </c>
    </row>
    <row r="31" spans="1:3">
      <c r="A31" s="73" t="s">
        <v>30</v>
      </c>
      <c r="B31" s="74">
        <v>274</v>
      </c>
      <c r="C31" s="75">
        <f t="shared" si="0"/>
        <v>4.830917874396135E-3</v>
      </c>
    </row>
    <row r="32" spans="1:3">
      <c r="A32" s="73" t="s">
        <v>31</v>
      </c>
      <c r="B32" s="74">
        <v>226</v>
      </c>
      <c r="C32" s="75">
        <f t="shared" si="0"/>
        <v>3.9846256920201698E-3</v>
      </c>
    </row>
    <row r="33" spans="1:3">
      <c r="A33" s="73" t="s">
        <v>28</v>
      </c>
      <c r="B33" s="74">
        <v>220</v>
      </c>
      <c r="C33" s="75">
        <f t="shared" si="0"/>
        <v>3.8788391692231743E-3</v>
      </c>
    </row>
    <row r="34" spans="1:3">
      <c r="A34" s="73" t="s">
        <v>217</v>
      </c>
      <c r="B34" s="74">
        <v>43</v>
      </c>
      <c r="C34" s="75">
        <f t="shared" si="0"/>
        <v>7.5813674671180227E-4</v>
      </c>
    </row>
    <row r="35" spans="1:3">
      <c r="A35" s="73" t="s">
        <v>218</v>
      </c>
      <c r="B35" s="74">
        <v>11</v>
      </c>
      <c r="C35" s="75">
        <f t="shared" si="0"/>
        <v>1.9394195846115871E-4</v>
      </c>
    </row>
    <row r="36" spans="1:3">
      <c r="A36" s="73" t="s">
        <v>219</v>
      </c>
      <c r="B36" s="74">
        <v>4</v>
      </c>
      <c r="C36" s="75">
        <f t="shared" si="0"/>
        <v>7.0524348531330442E-5</v>
      </c>
    </row>
    <row r="37" spans="1:3">
      <c r="A37" s="73" t="s">
        <v>220</v>
      </c>
      <c r="B37" s="74">
        <v>2</v>
      </c>
      <c r="C37" s="75">
        <f t="shared" si="0"/>
        <v>3.5262174265665221E-5</v>
      </c>
    </row>
    <row r="38" spans="1:3">
      <c r="A38" s="73" t="s">
        <v>221</v>
      </c>
      <c r="B38" s="74">
        <v>2</v>
      </c>
      <c r="C38" s="75">
        <f t="shared" si="0"/>
        <v>3.5262174265665221E-5</v>
      </c>
    </row>
    <row r="39" spans="1:3">
      <c r="A39" s="73" t="s">
        <v>222</v>
      </c>
      <c r="B39" s="74">
        <v>1</v>
      </c>
      <c r="C39" s="75">
        <f t="shared" si="0"/>
        <v>1.763108713283261E-5</v>
      </c>
    </row>
    <row r="40" spans="1:3">
      <c r="A40" s="73" t="s">
        <v>207</v>
      </c>
      <c r="B40" s="74">
        <v>4496</v>
      </c>
      <c r="C40" s="75">
        <f t="shared" si="0"/>
        <v>7.9269367749215419E-2</v>
      </c>
    </row>
    <row r="41" spans="1:3">
      <c r="A41" s="21" t="s">
        <v>117</v>
      </c>
      <c r="B41" s="21">
        <f>SUM(B2:B40)</f>
        <v>56718</v>
      </c>
      <c r="C41" s="25">
        <v>1.0000000000000002</v>
      </c>
    </row>
    <row r="42" spans="1:3">
      <c r="A42" s="32"/>
      <c r="B42" s="33"/>
      <c r="C42" s="31"/>
    </row>
    <row r="43" spans="1:3">
      <c r="A43" s="6" t="s">
        <v>273</v>
      </c>
      <c r="B43" s="33"/>
      <c r="C43" s="31"/>
    </row>
    <row r="44" spans="1:3">
      <c r="A44" s="32"/>
      <c r="B44" s="33"/>
      <c r="C44" s="31"/>
    </row>
    <row r="45" spans="1:3">
      <c r="A45" s="32"/>
      <c r="B45" s="33"/>
      <c r="C45" s="31"/>
    </row>
    <row r="47" spans="1:3">
      <c r="A47" s="32"/>
      <c r="B47" s="33"/>
      <c r="C47" s="31"/>
    </row>
    <row r="48" spans="1:3">
      <c r="A48" s="32"/>
      <c r="B48" s="33"/>
      <c r="C48" s="31"/>
    </row>
    <row r="49" spans="1:3">
      <c r="A49" s="32"/>
      <c r="B49" s="33"/>
      <c r="C49" s="31"/>
    </row>
    <row r="50" spans="1:3">
      <c r="A50" s="32"/>
      <c r="B50" s="33"/>
      <c r="C50" s="31"/>
    </row>
    <row r="51" spans="1:3">
      <c r="A51" s="32"/>
      <c r="B51" s="33"/>
      <c r="C51" s="31"/>
    </row>
    <row r="52" spans="1:3">
      <c r="A52" s="32"/>
      <c r="B52" s="33"/>
      <c r="C52" s="31"/>
    </row>
    <row r="53" spans="1:3">
      <c r="A53" s="32"/>
      <c r="B53" s="33"/>
      <c r="C53" s="31"/>
    </row>
    <row r="54" spans="1:3">
      <c r="A54" s="32"/>
      <c r="B54" s="33"/>
      <c r="C54" s="31"/>
    </row>
    <row r="55" spans="1:3">
      <c r="A55" s="32"/>
      <c r="B55" s="33"/>
      <c r="C55" s="31"/>
    </row>
    <row r="56" spans="1:3">
      <c r="A56" s="32"/>
      <c r="B56" s="33"/>
      <c r="C56" s="31"/>
    </row>
    <row r="57" spans="1:3">
      <c r="A57" s="32"/>
      <c r="B57" s="33"/>
      <c r="C57" s="31"/>
    </row>
    <row r="58" spans="1:3">
      <c r="A58" s="32"/>
      <c r="B58" s="33"/>
      <c r="C58" s="31"/>
    </row>
    <row r="59" spans="1:3">
      <c r="A59" s="32"/>
      <c r="B59" s="33"/>
      <c r="C59" s="31"/>
    </row>
    <row r="60" spans="1:3">
      <c r="A60" s="32"/>
      <c r="B60" s="33"/>
      <c r="C60" s="31"/>
    </row>
    <row r="61" spans="1:3">
      <c r="A61" s="32"/>
      <c r="B61" s="33"/>
      <c r="C61" s="31"/>
    </row>
    <row r="62" spans="1:3">
      <c r="A62" s="32"/>
      <c r="B62" s="33"/>
      <c r="C62" s="31"/>
    </row>
    <row r="63" spans="1:3">
      <c r="A63" s="32"/>
      <c r="B63" s="33"/>
      <c r="C63" s="31"/>
    </row>
    <row r="64" spans="1:3">
      <c r="A64" s="32"/>
      <c r="B64" s="33"/>
      <c r="C64" s="31"/>
    </row>
    <row r="65" spans="1:3">
      <c r="A65" s="32"/>
      <c r="B65" s="33"/>
      <c r="C65" s="31"/>
    </row>
    <row r="66" spans="1:3">
      <c r="A66" s="32"/>
      <c r="B66" s="33"/>
      <c r="C66" s="31"/>
    </row>
    <row r="67" spans="1:3">
      <c r="A67" s="32"/>
      <c r="B67" s="33"/>
      <c r="C67" s="31"/>
    </row>
    <row r="68" spans="1:3">
      <c r="A68" s="32"/>
      <c r="B68" s="33"/>
      <c r="C68" s="31"/>
    </row>
    <row r="69" spans="1:3">
      <c r="A69" s="32"/>
      <c r="B69" s="33"/>
      <c r="C69" s="31"/>
    </row>
    <row r="70" spans="1:3">
      <c r="A70" s="32"/>
      <c r="B70" s="33"/>
      <c r="C70" s="31"/>
    </row>
    <row r="71" spans="1:3">
      <c r="A71" s="11"/>
      <c r="B71" s="11"/>
      <c r="C71" s="31"/>
    </row>
    <row r="72" spans="1:3">
      <c r="A72" s="11"/>
      <c r="B72" s="11"/>
      <c r="C72" s="31"/>
    </row>
    <row r="73" spans="1:3">
      <c r="A73" s="11"/>
      <c r="B73" s="11"/>
      <c r="C73" s="31"/>
    </row>
    <row r="74" spans="1:3">
      <c r="A74" s="11"/>
      <c r="B74" s="11"/>
      <c r="C74" s="31"/>
    </row>
    <row r="75" spans="1:3">
      <c r="A75" s="11"/>
      <c r="B75" s="11"/>
      <c r="C75" s="31"/>
    </row>
    <row r="76" spans="1:3">
      <c r="A76" s="11"/>
      <c r="B76" s="11"/>
      <c r="C76" s="31"/>
    </row>
    <row r="77" spans="1:3">
      <c r="A77" s="11"/>
      <c r="B77" s="11"/>
      <c r="C77" s="31"/>
    </row>
    <row r="78" spans="1:3">
      <c r="A78" s="11"/>
      <c r="B78" s="11"/>
      <c r="C78" s="31"/>
    </row>
    <row r="79" spans="1:3">
      <c r="A79" s="11"/>
      <c r="B79" s="11"/>
      <c r="C79" s="31"/>
    </row>
    <row r="80" spans="1:3">
      <c r="A80" s="11"/>
      <c r="B80" s="11"/>
      <c r="C80" s="31"/>
    </row>
    <row r="81" spans="1:3">
      <c r="A81" s="11"/>
      <c r="B81" s="11"/>
      <c r="C81" s="31"/>
    </row>
    <row r="82" spans="1:3">
      <c r="A82" s="11"/>
      <c r="B82" s="11"/>
      <c r="C82" s="31"/>
    </row>
    <row r="83" spans="1:3">
      <c r="A83" s="11"/>
      <c r="B83" s="11"/>
      <c r="C83" s="31"/>
    </row>
    <row r="84" spans="1:3">
      <c r="A84" s="11"/>
      <c r="B84" s="11"/>
      <c r="C84" s="31"/>
    </row>
    <row r="85" spans="1:3">
      <c r="A85" s="11"/>
      <c r="B85" s="11"/>
      <c r="C85" s="31"/>
    </row>
    <row r="86" spans="1:3">
      <c r="A86" s="11"/>
      <c r="B86" s="11"/>
      <c r="C86" s="31"/>
    </row>
    <row r="87" spans="1:3">
      <c r="A87" s="11"/>
      <c r="B87" s="11"/>
      <c r="C87" s="31"/>
    </row>
    <row r="88" spans="1:3">
      <c r="A88" s="11"/>
      <c r="B88" s="11"/>
      <c r="C88" s="31"/>
    </row>
    <row r="89" spans="1:3">
      <c r="A89" s="11"/>
      <c r="B89" s="11"/>
      <c r="C89" s="31"/>
    </row>
    <row r="90" spans="1:3">
      <c r="A90" s="11"/>
      <c r="B90" s="11"/>
      <c r="C90" s="31"/>
    </row>
    <row r="91" spans="1:3">
      <c r="A91" s="11"/>
      <c r="B91" s="11"/>
      <c r="C91" s="31"/>
    </row>
    <row r="92" spans="1:3">
      <c r="A92" s="11"/>
      <c r="B92" s="11"/>
      <c r="C92" s="31"/>
    </row>
    <row r="93" spans="1:3">
      <c r="A93" s="11"/>
      <c r="B93" s="11"/>
      <c r="C93" s="31"/>
    </row>
    <row r="94" spans="1:3">
      <c r="A94" s="11"/>
      <c r="B94" s="11"/>
      <c r="C94" s="31"/>
    </row>
    <row r="95" spans="1:3">
      <c r="A95" s="11"/>
      <c r="B95" s="11"/>
      <c r="C95" s="31"/>
    </row>
    <row r="96" spans="1:3">
      <c r="A96" s="11"/>
      <c r="B96" s="11"/>
      <c r="C96" s="31"/>
    </row>
    <row r="97" spans="1:3">
      <c r="A97" s="11"/>
      <c r="B97" s="11"/>
      <c r="C97" s="31"/>
    </row>
    <row r="98" spans="1:3">
      <c r="A98" s="11"/>
      <c r="B98" s="11"/>
      <c r="C98" s="31"/>
    </row>
    <row r="99" spans="1:3">
      <c r="A99" s="11"/>
      <c r="B99" s="11"/>
      <c r="C99" s="31"/>
    </row>
    <row r="100" spans="1:3">
      <c r="A100" s="11"/>
      <c r="B100" s="11"/>
      <c r="C100" s="31"/>
    </row>
    <row r="101" spans="1:3">
      <c r="A101" s="11"/>
      <c r="B101" s="11"/>
      <c r="C101" s="31"/>
    </row>
    <row r="102" spans="1:3">
      <c r="A102" s="11"/>
      <c r="B102" s="11"/>
      <c r="C102" s="31"/>
    </row>
    <row r="103" spans="1:3">
      <c r="A103" s="11"/>
      <c r="B103" s="11"/>
      <c r="C103" s="31"/>
    </row>
    <row r="104" spans="1:3">
      <c r="A104" s="11"/>
      <c r="B104" s="11"/>
      <c r="C104" s="31"/>
    </row>
    <row r="105" spans="1:3">
      <c r="A105" s="11"/>
      <c r="B105" s="11"/>
      <c r="C105" s="31"/>
    </row>
    <row r="106" spans="1:3">
      <c r="A106" s="11"/>
      <c r="B106" s="11"/>
      <c r="C106" s="31"/>
    </row>
    <row r="107" spans="1:3">
      <c r="A107" s="11"/>
      <c r="B107" s="11"/>
      <c r="C107" s="31"/>
    </row>
    <row r="108" spans="1:3">
      <c r="A108" s="11"/>
      <c r="B108" s="11"/>
      <c r="C108" s="31"/>
    </row>
    <row r="109" spans="1:3">
      <c r="A109" s="11"/>
      <c r="B109" s="11"/>
      <c r="C109" s="31"/>
    </row>
    <row r="110" spans="1:3">
      <c r="A110" s="11"/>
      <c r="B110" s="11"/>
      <c r="C110" s="31"/>
    </row>
    <row r="111" spans="1:3">
      <c r="A111" s="11"/>
      <c r="B111" s="11"/>
      <c r="C111" s="31"/>
    </row>
    <row r="112" spans="1:3">
      <c r="A112" s="11"/>
      <c r="B112" s="11"/>
      <c r="C112" s="31"/>
    </row>
    <row r="113" spans="1:3">
      <c r="A113" s="11"/>
      <c r="B113" s="11"/>
      <c r="C113" s="31"/>
    </row>
    <row r="114" spans="1:3">
      <c r="A114" s="11"/>
      <c r="B114" s="11"/>
      <c r="C114" s="31"/>
    </row>
    <row r="115" spans="1:3">
      <c r="A115" s="11"/>
      <c r="B115" s="11"/>
      <c r="C115" s="31"/>
    </row>
    <row r="116" spans="1:3">
      <c r="C116" s="31"/>
    </row>
    <row r="117" spans="1:3">
      <c r="C117" s="31"/>
    </row>
    <row r="118" spans="1:3">
      <c r="C118" s="31"/>
    </row>
    <row r="119" spans="1:3">
      <c r="C119" s="31"/>
    </row>
    <row r="120" spans="1:3">
      <c r="C120" s="31"/>
    </row>
    <row r="121" spans="1:3">
      <c r="C121" s="31"/>
    </row>
    <row r="122" spans="1:3">
      <c r="C122" s="31"/>
    </row>
    <row r="123" spans="1:3">
      <c r="C123" s="31"/>
    </row>
    <row r="124" spans="1:3">
      <c r="C124" s="31"/>
    </row>
    <row r="125" spans="1:3">
      <c r="C125" s="31"/>
    </row>
    <row r="126" spans="1:3">
      <c r="C126" s="31"/>
    </row>
    <row r="127" spans="1:3">
      <c r="C127" s="31"/>
    </row>
    <row r="128" spans="1:3">
      <c r="C128" s="31"/>
    </row>
    <row r="129" spans="3:3">
      <c r="C129" s="31"/>
    </row>
    <row r="130" spans="3:3">
      <c r="C130" s="31"/>
    </row>
    <row r="131" spans="3:3">
      <c r="C131" s="31"/>
    </row>
    <row r="132" spans="3:3">
      <c r="C132" s="31"/>
    </row>
    <row r="133" spans="3:3">
      <c r="C133" s="31"/>
    </row>
    <row r="134" spans="3:3">
      <c r="C134" s="31"/>
    </row>
    <row r="135" spans="3:3">
      <c r="C135" s="31"/>
    </row>
    <row r="136" spans="3:3">
      <c r="C136" s="31"/>
    </row>
    <row r="137" spans="3:3">
      <c r="C137" s="31"/>
    </row>
    <row r="138" spans="3:3">
      <c r="C138" s="31"/>
    </row>
    <row r="139" spans="3:3">
      <c r="C139" s="31"/>
    </row>
    <row r="140" spans="3:3">
      <c r="C140" s="31"/>
    </row>
    <row r="141" spans="3:3">
      <c r="C141" s="31"/>
    </row>
    <row r="142" spans="3:3">
      <c r="C142" s="31"/>
    </row>
    <row r="143" spans="3:3">
      <c r="C143" s="31"/>
    </row>
    <row r="144" spans="3:3">
      <c r="C144" s="31"/>
    </row>
    <row r="145" spans="3:3">
      <c r="C145" s="31"/>
    </row>
    <row r="146" spans="3:3">
      <c r="C146" s="31"/>
    </row>
    <row r="147" spans="3:3">
      <c r="C147" s="31"/>
    </row>
    <row r="148" spans="3:3">
      <c r="C148" s="31"/>
    </row>
    <row r="149" spans="3:3">
      <c r="C149" s="31"/>
    </row>
    <row r="150" spans="3:3">
      <c r="C150" s="31"/>
    </row>
    <row r="151" spans="3:3">
      <c r="C151" s="31"/>
    </row>
    <row r="152" spans="3:3">
      <c r="C152" s="31"/>
    </row>
    <row r="153" spans="3:3">
      <c r="C153" s="31"/>
    </row>
    <row r="154" spans="3:3">
      <c r="C154" s="31"/>
    </row>
    <row r="155" spans="3:3">
      <c r="C155" s="31"/>
    </row>
    <row r="156" spans="3:3">
      <c r="C156" s="31"/>
    </row>
    <row r="157" spans="3:3">
      <c r="C157" s="31"/>
    </row>
    <row r="158" spans="3:3">
      <c r="C158" s="31"/>
    </row>
    <row r="159" spans="3:3">
      <c r="C159" s="31"/>
    </row>
    <row r="160" spans="3:3">
      <c r="C160" s="31"/>
    </row>
    <row r="161" spans="3:3">
      <c r="C161" s="31"/>
    </row>
    <row r="162" spans="3:3">
      <c r="C162" s="31"/>
    </row>
    <row r="163" spans="3:3">
      <c r="C163" s="31"/>
    </row>
    <row r="164" spans="3:3">
      <c r="C164" s="31"/>
    </row>
    <row r="165" spans="3:3">
      <c r="C165" s="31"/>
    </row>
    <row r="166" spans="3:3">
      <c r="C166" s="31"/>
    </row>
    <row r="167" spans="3:3">
      <c r="C167" s="31"/>
    </row>
    <row r="168" spans="3:3">
      <c r="C168" s="31"/>
    </row>
    <row r="169" spans="3:3">
      <c r="C169" s="31"/>
    </row>
    <row r="170" spans="3:3">
      <c r="C170" s="31"/>
    </row>
    <row r="171" spans="3:3">
      <c r="C171" s="31"/>
    </row>
    <row r="172" spans="3:3">
      <c r="C172" s="31"/>
    </row>
    <row r="173" spans="3:3">
      <c r="C173" s="31"/>
    </row>
    <row r="174" spans="3:3">
      <c r="C174" s="31"/>
    </row>
    <row r="175" spans="3:3">
      <c r="C175" s="31"/>
    </row>
    <row r="176" spans="3:3">
      <c r="C176" s="31"/>
    </row>
    <row r="177" spans="3:3">
      <c r="C177" s="31"/>
    </row>
    <row r="178" spans="3:3">
      <c r="C178" s="31"/>
    </row>
    <row r="179" spans="3:3">
      <c r="C179" s="31"/>
    </row>
    <row r="180" spans="3:3">
      <c r="C180" s="31"/>
    </row>
    <row r="181" spans="3:3">
      <c r="C181" s="31"/>
    </row>
    <row r="182" spans="3:3">
      <c r="C182" s="31"/>
    </row>
    <row r="183" spans="3:3">
      <c r="C183" s="31"/>
    </row>
    <row r="184" spans="3:3">
      <c r="C184" s="31"/>
    </row>
    <row r="185" spans="3:3">
      <c r="C185" s="31"/>
    </row>
    <row r="186" spans="3:3">
      <c r="C186" s="31"/>
    </row>
    <row r="187" spans="3:3">
      <c r="C187" s="31"/>
    </row>
    <row r="188" spans="3:3">
      <c r="C188" s="31"/>
    </row>
    <row r="189" spans="3:3">
      <c r="C189" s="31"/>
    </row>
    <row r="190" spans="3:3">
      <c r="C190" s="31"/>
    </row>
    <row r="191" spans="3:3">
      <c r="C191" s="31"/>
    </row>
    <row r="192" spans="3:3">
      <c r="C192" s="31"/>
    </row>
    <row r="193" spans="3:3">
      <c r="C193" s="31"/>
    </row>
    <row r="194" spans="3:3">
      <c r="C194" s="31"/>
    </row>
    <row r="195" spans="3:3">
      <c r="C195" s="31"/>
    </row>
    <row r="196" spans="3:3">
      <c r="C196" s="31"/>
    </row>
    <row r="197" spans="3:3">
      <c r="C197" s="31"/>
    </row>
    <row r="198" spans="3:3">
      <c r="C198" s="31"/>
    </row>
    <row r="199" spans="3:3">
      <c r="C199" s="31"/>
    </row>
    <row r="200" spans="3:3">
      <c r="C200" s="31"/>
    </row>
    <row r="201" spans="3:3">
      <c r="C201" s="31"/>
    </row>
    <row r="202" spans="3:3">
      <c r="C202" s="31"/>
    </row>
    <row r="203" spans="3:3">
      <c r="C203" s="31"/>
    </row>
    <row r="204" spans="3:3">
      <c r="C204" s="31"/>
    </row>
    <row r="205" spans="3:3">
      <c r="C205" s="31"/>
    </row>
    <row r="206" spans="3:3">
      <c r="C206" s="31"/>
    </row>
    <row r="207" spans="3:3">
      <c r="C207" s="31"/>
    </row>
    <row r="208" spans="3:3">
      <c r="C208" s="31"/>
    </row>
    <row r="209" spans="3:3">
      <c r="C209" s="31"/>
    </row>
    <row r="210" spans="3:3">
      <c r="C210" s="31"/>
    </row>
    <row r="211" spans="3:3">
      <c r="C211" s="31"/>
    </row>
    <row r="212" spans="3:3">
      <c r="C212" s="31"/>
    </row>
    <row r="213" spans="3:3">
      <c r="C213" s="31"/>
    </row>
    <row r="214" spans="3:3">
      <c r="C214" s="31"/>
    </row>
    <row r="215" spans="3:3">
      <c r="C215" s="31"/>
    </row>
    <row r="216" spans="3:3">
      <c r="C216" s="31"/>
    </row>
    <row r="217" spans="3:3">
      <c r="C217" s="31"/>
    </row>
    <row r="218" spans="3:3">
      <c r="C218" s="31"/>
    </row>
    <row r="219" spans="3:3">
      <c r="C219" s="31"/>
    </row>
    <row r="220" spans="3:3">
      <c r="C220" s="31"/>
    </row>
    <row r="221" spans="3:3">
      <c r="C221" s="31"/>
    </row>
    <row r="222" spans="3:3">
      <c r="C222" s="31"/>
    </row>
    <row r="223" spans="3:3">
      <c r="C223" s="31"/>
    </row>
    <row r="224" spans="3:3">
      <c r="C224" s="31"/>
    </row>
    <row r="225" spans="3:3">
      <c r="C225" s="31"/>
    </row>
    <row r="226" spans="3:3">
      <c r="C226" s="31"/>
    </row>
    <row r="227" spans="3:3">
      <c r="C227" s="31"/>
    </row>
    <row r="228" spans="3:3">
      <c r="C228" s="31"/>
    </row>
    <row r="229" spans="3:3">
      <c r="C229" s="31"/>
    </row>
    <row r="230" spans="3:3">
      <c r="C230" s="31"/>
    </row>
  </sheetData>
  <conditionalFormatting sqref="C2:C40">
    <cfRule type="dataBar" priority="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{07DEE7BA-9A3B-4D4E-B72A-E1DBE202CDB8}</x14:id>
        </ext>
      </extLst>
    </cfRule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{1037A9E9-CD14-42BD-BFE1-B10142572B0C}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EE7BA-9A3B-4D4E-B72A-E1DBE202C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37A9E9-CD14-42BD-BFE1-B10142572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J43"/>
  <sheetViews>
    <sheetView showGridLines="0" topLeftCell="A28" zoomScale="70" zoomScaleNormal="70" workbookViewId="0">
      <selection activeCell="A43" sqref="A43"/>
    </sheetView>
  </sheetViews>
  <sheetFormatPr baseColWidth="10" defaultColWidth="10.85546875" defaultRowHeight="18"/>
  <cols>
    <col min="1" max="1" width="10.85546875" style="3"/>
    <col min="2" max="2" width="27.28515625" style="3" bestFit="1" customWidth="1"/>
    <col min="3" max="3" width="11" style="15" bestFit="1" customWidth="1"/>
    <col min="4" max="8" width="10.85546875" style="3"/>
  </cols>
  <sheetData>
    <row r="1" spans="1:10" ht="16.5" customHeight="1">
      <c r="A1" s="97" t="s">
        <v>121</v>
      </c>
      <c r="B1" s="97"/>
      <c r="C1" s="97"/>
      <c r="G1"/>
    </row>
    <row r="2" spans="1:10">
      <c r="A2" s="97"/>
      <c r="B2" s="97"/>
      <c r="C2" s="97"/>
      <c r="I2" s="2"/>
    </row>
    <row r="3" spans="1:10">
      <c r="A3" s="19" t="s">
        <v>213</v>
      </c>
      <c r="B3" s="19" t="s">
        <v>122</v>
      </c>
      <c r="C3" s="19" t="s">
        <v>116</v>
      </c>
      <c r="D3" s="19" t="s">
        <v>199</v>
      </c>
      <c r="E3" s="45"/>
    </row>
    <row r="4" spans="1:10" s="1" customFormat="1">
      <c r="A4" s="79">
        <v>1</v>
      </c>
      <c r="B4" s="74" t="s">
        <v>163</v>
      </c>
      <c r="C4" s="79">
        <v>188</v>
      </c>
      <c r="D4" s="24">
        <f>(C4/619)*100%</f>
        <v>0.30371567043618741</v>
      </c>
      <c r="E4" s="3"/>
      <c r="F4" s="3"/>
      <c r="G4" s="3"/>
      <c r="H4" s="3"/>
      <c r="I4"/>
      <c r="J4"/>
    </row>
    <row r="5" spans="1:10">
      <c r="A5" s="79">
        <v>2</v>
      </c>
      <c r="B5" s="74" t="s">
        <v>164</v>
      </c>
      <c r="C5" s="79">
        <v>113</v>
      </c>
      <c r="D5" s="24">
        <f t="shared" ref="D5:D40" si="0">(C5/619)*100%</f>
        <v>0.18255250403877221</v>
      </c>
    </row>
    <row r="6" spans="1:10">
      <c r="A6" s="79">
        <v>3</v>
      </c>
      <c r="B6" s="74" t="s">
        <v>165</v>
      </c>
      <c r="C6" s="79">
        <v>49</v>
      </c>
      <c r="D6" s="24">
        <f t="shared" si="0"/>
        <v>7.9159935379644594E-2</v>
      </c>
    </row>
    <row r="7" spans="1:10">
      <c r="A7" s="79">
        <v>4</v>
      </c>
      <c r="B7" s="74" t="s">
        <v>167</v>
      </c>
      <c r="C7" s="79">
        <v>45</v>
      </c>
      <c r="D7" s="24">
        <f t="shared" si="0"/>
        <v>7.2697899838449112E-2</v>
      </c>
    </row>
    <row r="8" spans="1:10">
      <c r="A8" s="79">
        <v>5</v>
      </c>
      <c r="B8" s="74" t="s">
        <v>166</v>
      </c>
      <c r="C8" s="79">
        <v>43</v>
      </c>
      <c r="D8" s="24">
        <f t="shared" si="0"/>
        <v>6.9466882067851371E-2</v>
      </c>
    </row>
    <row r="9" spans="1:10">
      <c r="A9" s="79">
        <v>6</v>
      </c>
      <c r="B9" s="74" t="s">
        <v>170</v>
      </c>
      <c r="C9" s="79">
        <v>31</v>
      </c>
      <c r="D9" s="24">
        <f t="shared" si="0"/>
        <v>5.0080775444264945E-2</v>
      </c>
    </row>
    <row r="10" spans="1:10">
      <c r="A10" s="79">
        <v>7</v>
      </c>
      <c r="B10" s="74" t="s">
        <v>169</v>
      </c>
      <c r="C10" s="79">
        <v>21</v>
      </c>
      <c r="D10" s="24">
        <f t="shared" si="0"/>
        <v>3.3925686591276254E-2</v>
      </c>
    </row>
    <row r="11" spans="1:10">
      <c r="A11" s="79">
        <v>8</v>
      </c>
      <c r="B11" s="74" t="s">
        <v>168</v>
      </c>
      <c r="C11" s="79">
        <v>19</v>
      </c>
      <c r="D11" s="24">
        <f t="shared" si="0"/>
        <v>3.0694668820678513E-2</v>
      </c>
    </row>
    <row r="12" spans="1:10">
      <c r="A12" s="79">
        <v>9</v>
      </c>
      <c r="B12" s="74" t="s">
        <v>178</v>
      </c>
      <c r="C12" s="79">
        <v>19</v>
      </c>
      <c r="D12" s="24">
        <f t="shared" si="0"/>
        <v>3.0694668820678513E-2</v>
      </c>
    </row>
    <row r="13" spans="1:10">
      <c r="A13" s="79">
        <v>10</v>
      </c>
      <c r="B13" s="74" t="s">
        <v>177</v>
      </c>
      <c r="C13" s="79">
        <v>11</v>
      </c>
      <c r="D13" s="24">
        <f t="shared" si="0"/>
        <v>1.7770597738287562E-2</v>
      </c>
    </row>
    <row r="14" spans="1:10">
      <c r="A14" s="79">
        <v>11</v>
      </c>
      <c r="B14" s="74" t="s">
        <v>173</v>
      </c>
      <c r="C14" s="79">
        <v>10</v>
      </c>
      <c r="D14" s="24">
        <f t="shared" si="0"/>
        <v>1.6155088852988692E-2</v>
      </c>
    </row>
    <row r="15" spans="1:10">
      <c r="A15" s="79">
        <v>12</v>
      </c>
      <c r="B15" s="74" t="s">
        <v>172</v>
      </c>
      <c r="C15" s="79">
        <v>9</v>
      </c>
      <c r="D15" s="24">
        <f t="shared" si="0"/>
        <v>1.4539579967689823E-2</v>
      </c>
    </row>
    <row r="16" spans="1:10">
      <c r="A16" s="79">
        <v>13</v>
      </c>
      <c r="B16" s="74" t="s">
        <v>179</v>
      </c>
      <c r="C16" s="79">
        <v>7</v>
      </c>
      <c r="D16" s="24">
        <f t="shared" si="0"/>
        <v>1.1308562197092083E-2</v>
      </c>
    </row>
    <row r="17" spans="1:4">
      <c r="A17" s="79">
        <v>14</v>
      </c>
      <c r="B17" s="74" t="s">
        <v>171</v>
      </c>
      <c r="C17" s="79">
        <v>6</v>
      </c>
      <c r="D17" s="24">
        <f t="shared" si="0"/>
        <v>9.6930533117932146E-3</v>
      </c>
    </row>
    <row r="18" spans="1:4">
      <c r="A18" s="79">
        <v>15</v>
      </c>
      <c r="B18" s="74" t="s">
        <v>191</v>
      </c>
      <c r="C18" s="79">
        <v>5</v>
      </c>
      <c r="D18" s="24">
        <f t="shared" si="0"/>
        <v>8.0775444264943458E-3</v>
      </c>
    </row>
    <row r="19" spans="1:4">
      <c r="A19" s="79">
        <v>16</v>
      </c>
      <c r="B19" s="74" t="s">
        <v>182</v>
      </c>
      <c r="C19" s="79">
        <v>5</v>
      </c>
      <c r="D19" s="24">
        <f t="shared" si="0"/>
        <v>8.0775444264943458E-3</v>
      </c>
    </row>
    <row r="20" spans="1:4">
      <c r="A20" s="79">
        <v>17</v>
      </c>
      <c r="B20" s="74" t="s">
        <v>175</v>
      </c>
      <c r="C20" s="79">
        <v>4</v>
      </c>
      <c r="D20" s="24">
        <f t="shared" si="0"/>
        <v>6.462035541195477E-3</v>
      </c>
    </row>
    <row r="21" spans="1:4">
      <c r="A21" s="79">
        <v>18</v>
      </c>
      <c r="B21" s="74" t="s">
        <v>176</v>
      </c>
      <c r="C21" s="79">
        <v>4</v>
      </c>
      <c r="D21" s="24">
        <f t="shared" si="0"/>
        <v>6.462035541195477E-3</v>
      </c>
    </row>
    <row r="22" spans="1:4">
      <c r="A22" s="79">
        <v>19</v>
      </c>
      <c r="B22" s="74" t="s">
        <v>181</v>
      </c>
      <c r="C22" s="79">
        <v>3</v>
      </c>
      <c r="D22" s="24">
        <f t="shared" si="0"/>
        <v>4.8465266558966073E-3</v>
      </c>
    </row>
    <row r="23" spans="1:4">
      <c r="A23" s="79">
        <v>20</v>
      </c>
      <c r="B23" s="74" t="s">
        <v>192</v>
      </c>
      <c r="C23" s="79">
        <v>3</v>
      </c>
      <c r="D23" s="24">
        <f t="shared" si="0"/>
        <v>4.8465266558966073E-3</v>
      </c>
    </row>
    <row r="24" spans="1:4">
      <c r="A24" s="79">
        <v>21</v>
      </c>
      <c r="B24" s="74" t="s">
        <v>238</v>
      </c>
      <c r="C24" s="79">
        <v>3</v>
      </c>
      <c r="D24" s="24">
        <f t="shared" si="0"/>
        <v>4.8465266558966073E-3</v>
      </c>
    </row>
    <row r="25" spans="1:4">
      <c r="A25" s="79">
        <v>22</v>
      </c>
      <c r="B25" s="74" t="s">
        <v>239</v>
      </c>
      <c r="C25" s="79">
        <v>3</v>
      </c>
      <c r="D25" s="24">
        <f t="shared" si="0"/>
        <v>4.8465266558966073E-3</v>
      </c>
    </row>
    <row r="26" spans="1:4">
      <c r="A26" s="79">
        <v>23</v>
      </c>
      <c r="B26" s="74" t="s">
        <v>211</v>
      </c>
      <c r="C26" s="79">
        <v>2</v>
      </c>
      <c r="D26" s="24">
        <f t="shared" si="0"/>
        <v>3.2310177705977385E-3</v>
      </c>
    </row>
    <row r="27" spans="1:4">
      <c r="A27" s="79">
        <v>24</v>
      </c>
      <c r="B27" s="74" t="s">
        <v>174</v>
      </c>
      <c r="C27" s="79">
        <v>2</v>
      </c>
      <c r="D27" s="24">
        <f t="shared" si="0"/>
        <v>3.2310177705977385E-3</v>
      </c>
    </row>
    <row r="28" spans="1:4">
      <c r="A28" s="79">
        <v>25</v>
      </c>
      <c r="B28" s="74" t="s">
        <v>240</v>
      </c>
      <c r="C28" s="79">
        <v>2</v>
      </c>
      <c r="D28" s="24">
        <f t="shared" si="0"/>
        <v>3.2310177705977385E-3</v>
      </c>
    </row>
    <row r="29" spans="1:4">
      <c r="A29" s="79">
        <v>26</v>
      </c>
      <c r="B29" s="74" t="s">
        <v>241</v>
      </c>
      <c r="C29" s="79">
        <v>1</v>
      </c>
      <c r="D29" s="24">
        <f t="shared" si="0"/>
        <v>1.6155088852988692E-3</v>
      </c>
    </row>
    <row r="30" spans="1:4">
      <c r="A30" s="79">
        <v>27</v>
      </c>
      <c r="B30" s="74" t="s">
        <v>242</v>
      </c>
      <c r="C30" s="79">
        <v>1</v>
      </c>
      <c r="D30" s="24">
        <f t="shared" si="0"/>
        <v>1.6155088852988692E-3</v>
      </c>
    </row>
    <row r="31" spans="1:4">
      <c r="A31" s="79">
        <v>28</v>
      </c>
      <c r="B31" s="74" t="s">
        <v>243</v>
      </c>
      <c r="C31" s="79">
        <v>1</v>
      </c>
      <c r="D31" s="24">
        <f t="shared" si="0"/>
        <v>1.6155088852988692E-3</v>
      </c>
    </row>
    <row r="32" spans="1:4">
      <c r="A32" s="79">
        <v>29</v>
      </c>
      <c r="B32" s="74" t="s">
        <v>244</v>
      </c>
      <c r="C32" s="79">
        <v>1</v>
      </c>
      <c r="D32" s="24">
        <f t="shared" si="0"/>
        <v>1.6155088852988692E-3</v>
      </c>
    </row>
    <row r="33" spans="1:4">
      <c r="A33" s="79">
        <v>30</v>
      </c>
      <c r="B33" s="74" t="s">
        <v>245</v>
      </c>
      <c r="C33" s="79">
        <v>1</v>
      </c>
      <c r="D33" s="24">
        <f t="shared" si="0"/>
        <v>1.6155088852988692E-3</v>
      </c>
    </row>
    <row r="34" spans="1:4">
      <c r="A34" s="79">
        <v>31</v>
      </c>
      <c r="B34" s="74" t="s">
        <v>212</v>
      </c>
      <c r="C34" s="79">
        <v>1</v>
      </c>
      <c r="D34" s="24">
        <f t="shared" si="0"/>
        <v>1.6155088852988692E-3</v>
      </c>
    </row>
    <row r="35" spans="1:4">
      <c r="A35" s="79">
        <v>32</v>
      </c>
      <c r="B35" s="74" t="s">
        <v>246</v>
      </c>
      <c r="C35" s="79">
        <v>1</v>
      </c>
      <c r="D35" s="24">
        <f t="shared" si="0"/>
        <v>1.6155088852988692E-3</v>
      </c>
    </row>
    <row r="36" spans="1:4">
      <c r="A36" s="79">
        <v>33</v>
      </c>
      <c r="B36" s="74" t="s">
        <v>247</v>
      </c>
      <c r="C36" s="79">
        <v>1</v>
      </c>
      <c r="D36" s="24">
        <f t="shared" si="0"/>
        <v>1.6155088852988692E-3</v>
      </c>
    </row>
    <row r="37" spans="1:4">
      <c r="A37" s="79">
        <v>34</v>
      </c>
      <c r="B37" s="74" t="s">
        <v>248</v>
      </c>
      <c r="C37" s="79">
        <v>1</v>
      </c>
      <c r="D37" s="24">
        <f t="shared" si="0"/>
        <v>1.6155088852988692E-3</v>
      </c>
    </row>
    <row r="38" spans="1:4">
      <c r="A38" s="79">
        <v>35</v>
      </c>
      <c r="B38" s="74" t="s">
        <v>249</v>
      </c>
      <c r="C38" s="79">
        <v>1</v>
      </c>
      <c r="D38" s="24">
        <f t="shared" si="0"/>
        <v>1.6155088852988692E-3</v>
      </c>
    </row>
    <row r="39" spans="1:4">
      <c r="A39" s="79">
        <v>36</v>
      </c>
      <c r="B39" s="74" t="s">
        <v>250</v>
      </c>
      <c r="C39" s="79">
        <v>1</v>
      </c>
      <c r="D39" s="24">
        <f t="shared" si="0"/>
        <v>1.6155088852988692E-3</v>
      </c>
    </row>
    <row r="40" spans="1:4">
      <c r="A40" s="79">
        <v>37</v>
      </c>
      <c r="B40" s="74" t="s">
        <v>211</v>
      </c>
      <c r="C40" s="79">
        <v>1</v>
      </c>
      <c r="D40" s="24">
        <f t="shared" si="0"/>
        <v>1.6155088852988692E-3</v>
      </c>
    </row>
    <row r="41" spans="1:4">
      <c r="A41" s="96" t="s">
        <v>193</v>
      </c>
      <c r="B41" s="96"/>
      <c r="C41" s="77">
        <f>SUM(C4:C40)</f>
        <v>619</v>
      </c>
      <c r="D41" s="25">
        <v>0.99999999999999978</v>
      </c>
    </row>
    <row r="43" spans="1:4">
      <c r="A43" s="6" t="s">
        <v>273</v>
      </c>
    </row>
  </sheetData>
  <sortState xmlns:xlrd2="http://schemas.microsoft.com/office/spreadsheetml/2017/richdata2" ref="G4:H32">
    <sortCondition descending="1" ref="H4"/>
  </sortState>
  <mergeCells count="2">
    <mergeCell ref="A41:B41"/>
    <mergeCell ref="A1:C2"/>
  </mergeCells>
  <conditionalFormatting sqref="D4:D40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F96"/>
  <sheetViews>
    <sheetView showGridLines="0" topLeftCell="A37" zoomScale="70" zoomScaleNormal="70" workbookViewId="0">
      <selection activeCell="A50" sqref="A50"/>
    </sheetView>
  </sheetViews>
  <sheetFormatPr baseColWidth="10" defaultColWidth="10.85546875" defaultRowHeight="18"/>
  <cols>
    <col min="1" max="1" width="10.85546875" style="3"/>
    <col min="2" max="2" width="25.5703125" style="3" bestFit="1" customWidth="1"/>
    <col min="3" max="3" width="11" style="3" bestFit="1" customWidth="1"/>
    <col min="4" max="6" width="10.85546875" style="3"/>
  </cols>
  <sheetData>
    <row r="1" spans="1:6">
      <c r="A1" s="19" t="s">
        <v>213</v>
      </c>
      <c r="B1" s="19" t="s">
        <v>214</v>
      </c>
      <c r="C1" s="19" t="s">
        <v>116</v>
      </c>
      <c r="D1" s="19" t="s">
        <v>199</v>
      </c>
      <c r="E1"/>
    </row>
    <row r="2" spans="1:6">
      <c r="A2" s="16">
        <v>1</v>
      </c>
      <c r="B2" s="1" t="s">
        <v>149</v>
      </c>
      <c r="C2" s="76">
        <v>188</v>
      </c>
      <c r="D2" s="24">
        <f>(C2/352)*100%</f>
        <v>0.53409090909090906</v>
      </c>
      <c r="F2" s="45"/>
    </row>
    <row r="3" spans="1:6">
      <c r="A3" s="16">
        <v>2</v>
      </c>
      <c r="B3" s="1" t="s">
        <v>90</v>
      </c>
      <c r="C3" s="76">
        <v>21</v>
      </c>
      <c r="D3" s="24">
        <f t="shared" ref="D3:D47" si="0">(C3/352)*100%</f>
        <v>5.9659090909090912E-2</v>
      </c>
    </row>
    <row r="4" spans="1:6">
      <c r="A4" s="16">
        <v>3</v>
      </c>
      <c r="B4" s="1" t="s">
        <v>89</v>
      </c>
      <c r="C4" s="76">
        <v>19</v>
      </c>
      <c r="D4" s="24">
        <f t="shared" si="0"/>
        <v>5.3977272727272728E-2</v>
      </c>
    </row>
    <row r="5" spans="1:6">
      <c r="A5" s="16">
        <v>4</v>
      </c>
      <c r="B5" s="1" t="s">
        <v>88</v>
      </c>
      <c r="C5" s="76">
        <v>14</v>
      </c>
      <c r="D5" s="24">
        <f t="shared" si="0"/>
        <v>3.9772727272727272E-2</v>
      </c>
    </row>
    <row r="6" spans="1:6">
      <c r="A6" s="16">
        <v>5</v>
      </c>
      <c r="B6" s="1" t="s">
        <v>151</v>
      </c>
      <c r="C6" s="76">
        <v>10</v>
      </c>
      <c r="D6" s="24">
        <f t="shared" si="0"/>
        <v>2.8409090909090908E-2</v>
      </c>
    </row>
    <row r="7" spans="1:6">
      <c r="A7" s="16">
        <v>6</v>
      </c>
      <c r="B7" s="1" t="s">
        <v>91</v>
      </c>
      <c r="C7" s="76">
        <v>9</v>
      </c>
      <c r="D7" s="24">
        <f t="shared" si="0"/>
        <v>2.556818181818182E-2</v>
      </c>
    </row>
    <row r="8" spans="1:6">
      <c r="A8" s="16">
        <v>7</v>
      </c>
      <c r="B8" s="1" t="s">
        <v>100</v>
      </c>
      <c r="C8" s="76">
        <v>9</v>
      </c>
      <c r="D8" s="24">
        <f t="shared" si="0"/>
        <v>2.556818181818182E-2</v>
      </c>
    </row>
    <row r="9" spans="1:6">
      <c r="A9" s="16">
        <v>8</v>
      </c>
      <c r="B9" s="1" t="s">
        <v>97</v>
      </c>
      <c r="C9" s="76">
        <v>7</v>
      </c>
      <c r="D9" s="24">
        <f t="shared" si="0"/>
        <v>1.9886363636363636E-2</v>
      </c>
    </row>
    <row r="10" spans="1:6">
      <c r="A10" s="16">
        <v>9</v>
      </c>
      <c r="B10" s="1" t="s">
        <v>92</v>
      </c>
      <c r="C10" s="76">
        <v>6</v>
      </c>
      <c r="D10" s="24">
        <f t="shared" si="0"/>
        <v>1.7045454545454544E-2</v>
      </c>
    </row>
    <row r="11" spans="1:6">
      <c r="A11" s="16">
        <v>10</v>
      </c>
      <c r="B11" s="1" t="s">
        <v>94</v>
      </c>
      <c r="C11" s="76">
        <v>6</v>
      </c>
      <c r="D11" s="24">
        <f t="shared" si="0"/>
        <v>1.7045454545454544E-2</v>
      </c>
    </row>
    <row r="12" spans="1:6">
      <c r="A12" s="16">
        <v>11</v>
      </c>
      <c r="B12" s="1" t="s">
        <v>93</v>
      </c>
      <c r="C12" s="76">
        <v>5</v>
      </c>
      <c r="D12" s="24">
        <f t="shared" si="0"/>
        <v>1.4204545454545454E-2</v>
      </c>
    </row>
    <row r="13" spans="1:6">
      <c r="A13" s="16">
        <v>12</v>
      </c>
      <c r="B13" s="1" t="s">
        <v>105</v>
      </c>
      <c r="C13" s="76">
        <v>4</v>
      </c>
      <c r="D13" s="24">
        <f t="shared" si="0"/>
        <v>1.1363636363636364E-2</v>
      </c>
    </row>
    <row r="14" spans="1:6">
      <c r="A14" s="16">
        <v>13</v>
      </c>
      <c r="B14" s="1" t="s">
        <v>110</v>
      </c>
      <c r="C14" s="76">
        <v>4</v>
      </c>
      <c r="D14" s="24">
        <f t="shared" si="0"/>
        <v>1.1363636363636364E-2</v>
      </c>
    </row>
    <row r="15" spans="1:6">
      <c r="A15" s="16">
        <v>14</v>
      </c>
      <c r="B15" s="1" t="s">
        <v>108</v>
      </c>
      <c r="C15" s="76">
        <v>3</v>
      </c>
      <c r="D15" s="24">
        <f t="shared" si="0"/>
        <v>8.5227272727272721E-3</v>
      </c>
    </row>
    <row r="16" spans="1:6">
      <c r="A16" s="16">
        <v>15</v>
      </c>
      <c r="B16" s="1" t="s">
        <v>99</v>
      </c>
      <c r="C16" s="76">
        <v>3</v>
      </c>
      <c r="D16" s="24">
        <f t="shared" si="0"/>
        <v>8.5227272727272721E-3</v>
      </c>
    </row>
    <row r="17" spans="1:4">
      <c r="A17" s="16">
        <v>16</v>
      </c>
      <c r="B17" s="1" t="s">
        <v>104</v>
      </c>
      <c r="C17" s="76">
        <v>3</v>
      </c>
      <c r="D17" s="24">
        <f t="shared" si="0"/>
        <v>8.5227272727272721E-3</v>
      </c>
    </row>
    <row r="18" spans="1:4">
      <c r="A18" s="16">
        <v>17</v>
      </c>
      <c r="B18" s="1" t="s">
        <v>103</v>
      </c>
      <c r="C18" s="76">
        <v>2</v>
      </c>
      <c r="D18" s="24">
        <f t="shared" si="0"/>
        <v>5.681818181818182E-3</v>
      </c>
    </row>
    <row r="19" spans="1:4">
      <c r="A19" s="16">
        <v>18</v>
      </c>
      <c r="B19" s="1" t="s">
        <v>96</v>
      </c>
      <c r="C19" s="76">
        <v>2</v>
      </c>
      <c r="D19" s="24">
        <f t="shared" si="0"/>
        <v>5.681818181818182E-3</v>
      </c>
    </row>
    <row r="20" spans="1:4">
      <c r="A20" s="16">
        <v>19</v>
      </c>
      <c r="B20" s="1" t="s">
        <v>109</v>
      </c>
      <c r="C20" s="76">
        <v>2</v>
      </c>
      <c r="D20" s="24">
        <f t="shared" si="0"/>
        <v>5.681818181818182E-3</v>
      </c>
    </row>
    <row r="21" spans="1:4">
      <c r="A21" s="16">
        <v>20</v>
      </c>
      <c r="B21" s="1" t="s">
        <v>183</v>
      </c>
      <c r="C21" s="76">
        <v>2</v>
      </c>
      <c r="D21" s="24">
        <f t="shared" si="0"/>
        <v>5.681818181818182E-3</v>
      </c>
    </row>
    <row r="22" spans="1:4">
      <c r="A22" s="16">
        <v>21</v>
      </c>
      <c r="B22" s="1" t="s">
        <v>111</v>
      </c>
      <c r="C22" s="76">
        <v>2</v>
      </c>
      <c r="D22" s="24">
        <f t="shared" si="0"/>
        <v>5.681818181818182E-3</v>
      </c>
    </row>
    <row r="23" spans="1:4">
      <c r="A23" s="16">
        <v>22</v>
      </c>
      <c r="B23" s="1" t="s">
        <v>95</v>
      </c>
      <c r="C23" s="76">
        <v>2</v>
      </c>
      <c r="D23" s="24">
        <f t="shared" si="0"/>
        <v>5.681818181818182E-3</v>
      </c>
    </row>
    <row r="24" spans="1:4">
      <c r="A24" s="16">
        <v>23</v>
      </c>
      <c r="B24" s="1" t="s">
        <v>185</v>
      </c>
      <c r="C24" s="76">
        <v>2</v>
      </c>
      <c r="D24" s="24">
        <f t="shared" si="0"/>
        <v>5.681818181818182E-3</v>
      </c>
    </row>
    <row r="25" spans="1:4">
      <c r="A25" s="16">
        <v>24</v>
      </c>
      <c r="B25" s="1" t="s">
        <v>152</v>
      </c>
      <c r="C25" s="76">
        <v>2</v>
      </c>
      <c r="D25" s="24">
        <f t="shared" si="0"/>
        <v>5.681818181818182E-3</v>
      </c>
    </row>
    <row r="26" spans="1:4">
      <c r="A26" s="16">
        <v>25</v>
      </c>
      <c r="B26" s="1" t="s">
        <v>150</v>
      </c>
      <c r="C26" s="76">
        <v>2</v>
      </c>
      <c r="D26" s="24">
        <f t="shared" si="0"/>
        <v>5.681818181818182E-3</v>
      </c>
    </row>
    <row r="27" spans="1:4">
      <c r="A27" s="16">
        <v>26</v>
      </c>
      <c r="B27" s="1" t="s">
        <v>155</v>
      </c>
      <c r="C27" s="76">
        <v>2</v>
      </c>
      <c r="D27" s="24">
        <f t="shared" si="0"/>
        <v>5.681818181818182E-3</v>
      </c>
    </row>
    <row r="28" spans="1:4">
      <c r="A28" s="16">
        <v>27</v>
      </c>
      <c r="B28" s="1" t="s">
        <v>198</v>
      </c>
      <c r="C28" s="76">
        <v>2</v>
      </c>
      <c r="D28" s="24">
        <f t="shared" si="0"/>
        <v>5.681818181818182E-3</v>
      </c>
    </row>
    <row r="29" spans="1:4">
      <c r="A29" s="16">
        <v>28</v>
      </c>
      <c r="B29" s="1" t="s">
        <v>107</v>
      </c>
      <c r="C29" s="76">
        <v>1</v>
      </c>
      <c r="D29" s="24">
        <f t="shared" si="0"/>
        <v>2.840909090909091E-3</v>
      </c>
    </row>
    <row r="30" spans="1:4">
      <c r="A30" s="16">
        <v>29</v>
      </c>
      <c r="B30" s="1" t="s">
        <v>223</v>
      </c>
      <c r="C30" s="76">
        <v>1</v>
      </c>
      <c r="D30" s="24">
        <f t="shared" si="0"/>
        <v>2.840909090909091E-3</v>
      </c>
    </row>
    <row r="31" spans="1:4">
      <c r="A31" s="16">
        <v>30</v>
      </c>
      <c r="B31" s="1" t="s">
        <v>101</v>
      </c>
      <c r="C31" s="76">
        <v>1</v>
      </c>
      <c r="D31" s="24">
        <f t="shared" si="0"/>
        <v>2.840909090909091E-3</v>
      </c>
    </row>
    <row r="32" spans="1:4">
      <c r="A32" s="16">
        <v>31</v>
      </c>
      <c r="B32" s="1" t="s">
        <v>224</v>
      </c>
      <c r="C32" s="76">
        <v>1</v>
      </c>
      <c r="D32" s="24">
        <f t="shared" si="0"/>
        <v>2.840909090909091E-3</v>
      </c>
    </row>
    <row r="33" spans="1:4">
      <c r="A33" s="16">
        <v>32</v>
      </c>
      <c r="B33" s="1" t="s">
        <v>106</v>
      </c>
      <c r="C33" s="76">
        <v>1</v>
      </c>
      <c r="D33" s="24">
        <f t="shared" si="0"/>
        <v>2.840909090909091E-3</v>
      </c>
    </row>
    <row r="34" spans="1:4">
      <c r="A34" s="16">
        <v>33</v>
      </c>
      <c r="B34" s="1" t="s">
        <v>225</v>
      </c>
      <c r="C34" s="76">
        <v>1</v>
      </c>
      <c r="D34" s="24">
        <f t="shared" si="0"/>
        <v>2.840909090909091E-3</v>
      </c>
    </row>
    <row r="35" spans="1:4">
      <c r="A35" s="16">
        <v>34</v>
      </c>
      <c r="B35" s="1" t="s">
        <v>112</v>
      </c>
      <c r="C35" s="76">
        <v>1</v>
      </c>
      <c r="D35" s="24">
        <f t="shared" si="0"/>
        <v>2.840909090909091E-3</v>
      </c>
    </row>
    <row r="36" spans="1:4">
      <c r="A36" s="16">
        <v>35</v>
      </c>
      <c r="B36" s="1" t="s">
        <v>196</v>
      </c>
      <c r="C36" s="76">
        <v>1</v>
      </c>
      <c r="D36" s="24">
        <f t="shared" si="0"/>
        <v>2.840909090909091E-3</v>
      </c>
    </row>
    <row r="37" spans="1:4">
      <c r="A37" s="16">
        <v>36</v>
      </c>
      <c r="B37" s="1" t="s">
        <v>226</v>
      </c>
      <c r="C37" s="76">
        <v>1</v>
      </c>
      <c r="D37" s="24">
        <f t="shared" si="0"/>
        <v>2.840909090909091E-3</v>
      </c>
    </row>
    <row r="38" spans="1:4">
      <c r="A38" s="16">
        <v>37</v>
      </c>
      <c r="B38" s="1" t="s">
        <v>184</v>
      </c>
      <c r="C38" s="76">
        <v>1</v>
      </c>
      <c r="D38" s="24">
        <f t="shared" si="0"/>
        <v>2.840909090909091E-3</v>
      </c>
    </row>
    <row r="39" spans="1:4">
      <c r="A39" s="16">
        <v>38</v>
      </c>
      <c r="B39" s="1" t="s">
        <v>102</v>
      </c>
      <c r="C39" s="76">
        <v>1</v>
      </c>
      <c r="D39" s="24">
        <f t="shared" si="0"/>
        <v>2.840909090909091E-3</v>
      </c>
    </row>
    <row r="40" spans="1:4">
      <c r="A40" s="16">
        <v>39</v>
      </c>
      <c r="B40" s="1" t="s">
        <v>113</v>
      </c>
      <c r="C40" s="76">
        <v>1</v>
      </c>
      <c r="D40" s="24">
        <f t="shared" si="0"/>
        <v>2.840909090909091E-3</v>
      </c>
    </row>
    <row r="41" spans="1:4">
      <c r="A41" s="16">
        <v>40</v>
      </c>
      <c r="B41" s="1" t="s">
        <v>153</v>
      </c>
      <c r="C41" s="76">
        <v>1</v>
      </c>
      <c r="D41" s="24">
        <f t="shared" si="0"/>
        <v>2.840909090909091E-3</v>
      </c>
    </row>
    <row r="42" spans="1:4">
      <c r="A42" s="16">
        <v>41</v>
      </c>
      <c r="B42" s="1" t="s">
        <v>186</v>
      </c>
      <c r="C42" s="76">
        <v>1</v>
      </c>
      <c r="D42" s="24">
        <f t="shared" si="0"/>
        <v>2.840909090909091E-3</v>
      </c>
    </row>
    <row r="43" spans="1:4">
      <c r="A43" s="16">
        <v>42</v>
      </c>
      <c r="B43" s="1" t="s">
        <v>98</v>
      </c>
      <c r="C43" s="76">
        <v>1</v>
      </c>
      <c r="D43" s="24">
        <f t="shared" si="0"/>
        <v>2.840909090909091E-3</v>
      </c>
    </row>
    <row r="44" spans="1:4">
      <c r="A44" s="16">
        <v>43</v>
      </c>
      <c r="B44" s="1" t="s">
        <v>154</v>
      </c>
      <c r="C44" s="76">
        <v>1</v>
      </c>
      <c r="D44" s="24">
        <f t="shared" si="0"/>
        <v>2.840909090909091E-3</v>
      </c>
    </row>
    <row r="45" spans="1:4">
      <c r="A45" s="16">
        <v>44</v>
      </c>
      <c r="B45" s="1" t="s">
        <v>227</v>
      </c>
      <c r="C45" s="76">
        <v>1</v>
      </c>
      <c r="D45" s="24">
        <f t="shared" si="0"/>
        <v>2.840909090909091E-3</v>
      </c>
    </row>
    <row r="46" spans="1:4">
      <c r="A46" s="16">
        <v>45</v>
      </c>
      <c r="B46" s="1" t="s">
        <v>180</v>
      </c>
      <c r="C46" s="76">
        <v>1</v>
      </c>
      <c r="D46" s="24">
        <f t="shared" si="0"/>
        <v>2.840909090909091E-3</v>
      </c>
    </row>
    <row r="47" spans="1:4">
      <c r="A47" s="16">
        <v>46</v>
      </c>
      <c r="B47" s="1" t="s">
        <v>197</v>
      </c>
      <c r="C47" s="76">
        <v>1</v>
      </c>
      <c r="D47" s="24">
        <f t="shared" si="0"/>
        <v>2.840909090909091E-3</v>
      </c>
    </row>
    <row r="48" spans="1:4">
      <c r="A48" s="96" t="s">
        <v>193</v>
      </c>
      <c r="B48" s="96"/>
      <c r="C48" s="21">
        <f>SUM(C2:C47)</f>
        <v>352</v>
      </c>
      <c r="D48" s="25">
        <v>0.99999999999999933</v>
      </c>
    </row>
    <row r="49" spans="1:3">
      <c r="A49" s="11"/>
      <c r="B49" s="11"/>
      <c r="C49" s="11"/>
    </row>
    <row r="50" spans="1:3">
      <c r="A50" s="6" t="s">
        <v>273</v>
      </c>
      <c r="B50" s="11"/>
      <c r="C50" s="11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  <row r="54" spans="1:3">
      <c r="A54" s="11"/>
      <c r="B54" s="11"/>
      <c r="C54" s="11"/>
    </row>
    <row r="55" spans="1:3">
      <c r="A55" s="11"/>
      <c r="B55" s="11"/>
      <c r="C55" s="11"/>
    </row>
    <row r="56" spans="1:3">
      <c r="A56" s="11"/>
      <c r="B56" s="11"/>
      <c r="C56" s="11"/>
    </row>
    <row r="57" spans="1:3">
      <c r="A57" s="11"/>
      <c r="B57" s="11"/>
      <c r="C57" s="11"/>
    </row>
    <row r="58" spans="1:3">
      <c r="A58" s="11"/>
      <c r="B58" s="11"/>
      <c r="C58" s="11"/>
    </row>
    <row r="59" spans="1:3">
      <c r="A59" s="11"/>
      <c r="B59" s="11"/>
      <c r="C59" s="11"/>
    </row>
    <row r="60" spans="1:3">
      <c r="A60" s="11"/>
      <c r="B60" s="11"/>
      <c r="C60" s="11"/>
    </row>
    <row r="61" spans="1:3">
      <c r="A61" s="11"/>
      <c r="B61" s="11"/>
      <c r="C61" s="11"/>
    </row>
    <row r="62" spans="1:3">
      <c r="A62" s="11"/>
      <c r="B62" s="11"/>
      <c r="C62" s="11"/>
    </row>
    <row r="63" spans="1:3">
      <c r="A63" s="11"/>
      <c r="B63" s="11"/>
      <c r="C63" s="11"/>
    </row>
    <row r="64" spans="1:3">
      <c r="A64" s="11"/>
      <c r="B64" s="11"/>
      <c r="C64" s="11"/>
    </row>
    <row r="65" spans="1:3">
      <c r="A65" s="11"/>
      <c r="B65" s="11"/>
      <c r="C65" s="11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1"/>
    </row>
    <row r="72" spans="1:3">
      <c r="A72" s="11"/>
      <c r="B72" s="11"/>
      <c r="C72" s="11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1"/>
    </row>
    <row r="76" spans="1:3">
      <c r="A76" s="11"/>
      <c r="B76" s="11"/>
      <c r="C76" s="11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</sheetData>
  <mergeCells count="1">
    <mergeCell ref="A48:B48"/>
  </mergeCells>
  <conditionalFormatting sqref="D2:D47">
    <cfRule type="dataBar" priority="8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{8438E808-118A-4ECC-93F5-C5A477E5D928}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38E808-118A-4ECC-93F5-C5A477E5D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F63"/>
  <sheetViews>
    <sheetView showGridLines="0" topLeftCell="A40" zoomScale="70" zoomScaleNormal="70" workbookViewId="0">
      <selection activeCell="A59" sqref="A59"/>
    </sheetView>
  </sheetViews>
  <sheetFormatPr baseColWidth="10" defaultColWidth="10.85546875" defaultRowHeight="18"/>
  <cols>
    <col min="1" max="1" width="48.7109375" style="3" bestFit="1" customWidth="1"/>
    <col min="2" max="2" width="13.140625" style="5" customWidth="1"/>
    <col min="3" max="3" width="11.85546875" style="5" customWidth="1"/>
    <col min="4" max="4" width="10.85546875" style="3" customWidth="1"/>
    <col min="5" max="5" width="10.85546875" style="3"/>
    <col min="6" max="6" width="6.140625" customWidth="1"/>
  </cols>
  <sheetData>
    <row r="1" spans="1:6" ht="18.75" thickBot="1">
      <c r="A1" s="36" t="s">
        <v>118</v>
      </c>
      <c r="B1" s="36" t="s">
        <v>116</v>
      </c>
      <c r="C1" s="36" t="s">
        <v>199</v>
      </c>
      <c r="E1"/>
    </row>
    <row r="2" spans="1:6" ht="18.75" thickBot="1">
      <c r="A2" s="63" t="s">
        <v>46</v>
      </c>
      <c r="B2" s="64">
        <v>7596</v>
      </c>
      <c r="C2" s="65">
        <f>(B2/56767)*100%</f>
        <v>0.13381013617066254</v>
      </c>
    </row>
    <row r="3" spans="1:6" ht="18.75" thickBot="1">
      <c r="A3" s="66" t="s">
        <v>47</v>
      </c>
      <c r="B3" s="23">
        <v>6875</v>
      </c>
      <c r="C3" s="65">
        <f t="shared" ref="C3:C46" si="0">(B3/56767)*100%</f>
        <v>0.12110909507284162</v>
      </c>
      <c r="F3" s="1"/>
    </row>
    <row r="4" spans="1:6" ht="18.75" thickBot="1">
      <c r="A4" s="66" t="s">
        <v>44</v>
      </c>
      <c r="B4" s="23">
        <v>5975</v>
      </c>
      <c r="C4" s="65">
        <f t="shared" si="0"/>
        <v>0.10525481353603326</v>
      </c>
      <c r="F4" s="1"/>
    </row>
    <row r="5" spans="1:6" ht="18.75" thickBot="1">
      <c r="A5" s="66" t="s">
        <v>45</v>
      </c>
      <c r="B5" s="23">
        <v>4674</v>
      </c>
      <c r="C5" s="65">
        <f t="shared" si="0"/>
        <v>8.2336568781158068E-2</v>
      </c>
      <c r="F5" s="1"/>
    </row>
    <row r="6" spans="1:6" ht="18.75" thickBot="1">
      <c r="A6" s="66" t="s">
        <v>61</v>
      </c>
      <c r="B6" s="23">
        <v>4650</v>
      </c>
      <c r="C6" s="65">
        <f t="shared" si="0"/>
        <v>8.1913787940176508E-2</v>
      </c>
    </row>
    <row r="7" spans="1:6" ht="18.75" thickBot="1">
      <c r="A7" s="66" t="s">
        <v>48</v>
      </c>
      <c r="B7" s="23">
        <v>3351</v>
      </c>
      <c r="C7" s="65">
        <f t="shared" si="0"/>
        <v>5.9030774922049785E-2</v>
      </c>
    </row>
    <row r="8" spans="1:6" ht="18.75" thickBot="1">
      <c r="A8" s="66" t="s">
        <v>49</v>
      </c>
      <c r="B8" s="23">
        <v>2305</v>
      </c>
      <c r="C8" s="65">
        <f t="shared" si="0"/>
        <v>4.0604576602603623E-2</v>
      </c>
    </row>
    <row r="9" spans="1:6" ht="18.75" thickBot="1">
      <c r="A9" s="66" t="s">
        <v>55</v>
      </c>
      <c r="B9" s="23">
        <v>2191</v>
      </c>
      <c r="C9" s="65">
        <f t="shared" si="0"/>
        <v>3.8596367607941232E-2</v>
      </c>
    </row>
    <row r="10" spans="1:6" ht="18.75" thickBot="1">
      <c r="A10" s="66" t="s">
        <v>54</v>
      </c>
      <c r="B10" s="23">
        <v>2022</v>
      </c>
      <c r="C10" s="65">
        <f t="shared" si="0"/>
        <v>3.5619285852696109E-2</v>
      </c>
    </row>
    <row r="11" spans="1:6" ht="18.75" thickBot="1">
      <c r="A11" s="66" t="s">
        <v>52</v>
      </c>
      <c r="B11" s="23">
        <v>1899</v>
      </c>
      <c r="C11" s="65">
        <f t="shared" si="0"/>
        <v>3.3452534042665634E-2</v>
      </c>
    </row>
    <row r="12" spans="1:6" ht="18.75" thickBot="1">
      <c r="A12" s="66" t="s">
        <v>50</v>
      </c>
      <c r="B12" s="23">
        <v>1662</v>
      </c>
      <c r="C12" s="65">
        <f t="shared" si="0"/>
        <v>2.9277573237972764E-2</v>
      </c>
    </row>
    <row r="13" spans="1:6" ht="18.75" thickBot="1">
      <c r="A13" s="66" t="s">
        <v>56</v>
      </c>
      <c r="B13" s="23">
        <v>1529</v>
      </c>
      <c r="C13" s="65">
        <f t="shared" si="0"/>
        <v>2.6934662744199974E-2</v>
      </c>
    </row>
    <row r="14" spans="1:6" ht="18.75" thickBot="1">
      <c r="A14" s="66" t="s">
        <v>51</v>
      </c>
      <c r="B14" s="23">
        <v>1463</v>
      </c>
      <c r="C14" s="65">
        <f t="shared" si="0"/>
        <v>2.5772015431500695E-2</v>
      </c>
    </row>
    <row r="15" spans="1:6" ht="18.75" thickBot="1">
      <c r="A15" s="66" t="s">
        <v>53</v>
      </c>
      <c r="B15" s="23">
        <v>1423</v>
      </c>
      <c r="C15" s="65">
        <f t="shared" si="0"/>
        <v>2.5067380696531437E-2</v>
      </c>
    </row>
    <row r="16" spans="1:6" ht="18.75" thickBot="1">
      <c r="A16" s="66" t="s">
        <v>68</v>
      </c>
      <c r="B16" s="23">
        <v>1301</v>
      </c>
      <c r="C16" s="65">
        <f t="shared" si="0"/>
        <v>2.2918244754875191E-2</v>
      </c>
    </row>
    <row r="17" spans="1:6" ht="18.75" thickBot="1">
      <c r="A17" s="66" t="s">
        <v>58</v>
      </c>
      <c r="B17" s="23">
        <v>1130</v>
      </c>
      <c r="C17" s="65">
        <f t="shared" si="0"/>
        <v>1.9905931262881604E-2</v>
      </c>
    </row>
    <row r="18" spans="1:6" ht="18.75" thickBot="1">
      <c r="A18" s="66" t="s">
        <v>59</v>
      </c>
      <c r="B18" s="23">
        <v>995</v>
      </c>
      <c r="C18" s="65">
        <f t="shared" si="0"/>
        <v>1.7527789032360349E-2</v>
      </c>
    </row>
    <row r="19" spans="1:6" ht="18.75" thickBot="1">
      <c r="A19" s="66" t="s">
        <v>62</v>
      </c>
      <c r="B19" s="23">
        <v>903</v>
      </c>
      <c r="C19" s="65">
        <f t="shared" si="0"/>
        <v>1.5907129141931053E-2</v>
      </c>
    </row>
    <row r="20" spans="1:6" ht="18.75" thickBot="1">
      <c r="A20" s="66" t="s">
        <v>64</v>
      </c>
      <c r="B20" s="23">
        <v>820</v>
      </c>
      <c r="C20" s="65">
        <f t="shared" si="0"/>
        <v>1.4445012066869836E-2</v>
      </c>
    </row>
    <row r="21" spans="1:6" ht="18.75" thickBot="1">
      <c r="A21" s="66" t="s">
        <v>57</v>
      </c>
      <c r="B21" s="23">
        <v>731</v>
      </c>
      <c r="C21" s="65">
        <f t="shared" si="0"/>
        <v>1.2877199781563231E-2</v>
      </c>
    </row>
    <row r="22" spans="1:6" ht="18.75" thickBot="1">
      <c r="A22" s="66" t="s">
        <v>60</v>
      </c>
      <c r="B22" s="23">
        <v>705</v>
      </c>
      <c r="C22" s="65">
        <f t="shared" si="0"/>
        <v>1.2419187203833212E-2</v>
      </c>
    </row>
    <row r="23" spans="1:6" ht="18.75" thickBot="1">
      <c r="A23" s="66" t="s">
        <v>82</v>
      </c>
      <c r="B23" s="23">
        <v>118</v>
      </c>
      <c r="C23" s="65">
        <f t="shared" si="0"/>
        <v>2.0786724681593179E-3</v>
      </c>
    </row>
    <row r="24" spans="1:6" ht="18.75" thickBot="1">
      <c r="A24" s="67" t="s">
        <v>76</v>
      </c>
      <c r="B24" s="68">
        <v>88</v>
      </c>
      <c r="C24" s="65">
        <f t="shared" si="0"/>
        <v>1.5501964169323727E-3</v>
      </c>
    </row>
    <row r="25" spans="1:6" ht="18.75" thickBot="1">
      <c r="A25" s="63" t="s">
        <v>63</v>
      </c>
      <c r="B25" s="64">
        <v>279</v>
      </c>
      <c r="C25" s="65">
        <f t="shared" si="0"/>
        <v>4.9148272764105907E-3</v>
      </c>
    </row>
    <row r="26" spans="1:6" ht="18.75" thickBot="1">
      <c r="A26" s="66" t="s">
        <v>66</v>
      </c>
      <c r="B26" s="23">
        <v>227</v>
      </c>
      <c r="C26" s="65">
        <f t="shared" si="0"/>
        <v>3.9988021209505526E-3</v>
      </c>
    </row>
    <row r="27" spans="1:6" ht="18.75" thickBot="1">
      <c r="A27" s="66" t="s">
        <v>65</v>
      </c>
      <c r="B27" s="23">
        <v>225</v>
      </c>
      <c r="C27" s="65">
        <f t="shared" si="0"/>
        <v>3.963570384202089E-3</v>
      </c>
      <c r="F27" s="1"/>
    </row>
    <row r="28" spans="1:6" ht="18.75" thickBot="1">
      <c r="A28" s="66" t="s">
        <v>80</v>
      </c>
      <c r="B28" s="23">
        <v>126</v>
      </c>
      <c r="C28" s="65">
        <f t="shared" si="0"/>
        <v>2.2195994151531701E-3</v>
      </c>
      <c r="F28" s="1"/>
    </row>
    <row r="29" spans="1:6" ht="18.75" thickBot="1">
      <c r="A29" s="66" t="s">
        <v>72</v>
      </c>
      <c r="B29" s="23">
        <v>114</v>
      </c>
      <c r="C29" s="65">
        <f t="shared" si="0"/>
        <v>2.008208994662392E-3</v>
      </c>
      <c r="F29" s="1"/>
    </row>
    <row r="30" spans="1:6" ht="18.75" thickBot="1">
      <c r="A30" s="66" t="s">
        <v>71</v>
      </c>
      <c r="B30" s="23">
        <v>111</v>
      </c>
      <c r="C30" s="65">
        <f t="shared" si="0"/>
        <v>1.9553613895396975E-3</v>
      </c>
      <c r="F30" s="1"/>
    </row>
    <row r="31" spans="1:6" ht="18.75" thickBot="1">
      <c r="A31" s="66" t="s">
        <v>73</v>
      </c>
      <c r="B31" s="23">
        <v>84</v>
      </c>
      <c r="C31" s="65">
        <f t="shared" si="0"/>
        <v>1.4797329434354466E-3</v>
      </c>
    </row>
    <row r="32" spans="1:6" ht="18.75" thickBot="1">
      <c r="A32" s="66" t="s">
        <v>78</v>
      </c>
      <c r="B32" s="23">
        <v>80</v>
      </c>
      <c r="C32" s="65">
        <f t="shared" si="0"/>
        <v>1.4092694699385207E-3</v>
      </c>
    </row>
    <row r="33" spans="1:5" ht="18.75" thickBot="1">
      <c r="A33" s="66" t="s">
        <v>70</v>
      </c>
      <c r="B33" s="23">
        <v>76</v>
      </c>
      <c r="C33" s="65">
        <f t="shared" si="0"/>
        <v>1.3388059964415946E-3</v>
      </c>
    </row>
    <row r="34" spans="1:5" ht="18.75" thickBot="1">
      <c r="A34" s="66" t="s">
        <v>74</v>
      </c>
      <c r="B34" s="23">
        <v>66</v>
      </c>
      <c r="C34" s="65">
        <f t="shared" si="0"/>
        <v>1.1626473126992796E-3</v>
      </c>
    </row>
    <row r="35" spans="1:5" ht="18.75" thickBot="1">
      <c r="A35" s="66" t="s">
        <v>79</v>
      </c>
      <c r="B35" s="23">
        <v>60</v>
      </c>
      <c r="C35" s="65">
        <f t="shared" si="0"/>
        <v>1.0569521024538905E-3</v>
      </c>
    </row>
    <row r="36" spans="1:5" ht="18.75" thickBot="1">
      <c r="A36" s="66" t="s">
        <v>77</v>
      </c>
      <c r="B36" s="23">
        <v>54</v>
      </c>
      <c r="C36" s="65">
        <f t="shared" si="0"/>
        <v>9.5125689220850146E-4</v>
      </c>
    </row>
    <row r="37" spans="1:5" ht="18.75" thickBot="1">
      <c r="A37" s="66" t="s">
        <v>75</v>
      </c>
      <c r="B37" s="23">
        <v>53</v>
      </c>
      <c r="C37" s="65">
        <f t="shared" si="0"/>
        <v>9.3364102383426987E-4</v>
      </c>
    </row>
    <row r="38" spans="1:5" ht="18.75" thickBot="1">
      <c r="A38" s="66" t="s">
        <v>86</v>
      </c>
      <c r="B38" s="23">
        <v>53</v>
      </c>
      <c r="C38" s="65">
        <f t="shared" si="0"/>
        <v>9.3364102383426987E-4</v>
      </c>
    </row>
    <row r="39" spans="1:5" ht="18.75" thickBot="1">
      <c r="A39" s="66" t="s">
        <v>84</v>
      </c>
      <c r="B39" s="23">
        <v>47</v>
      </c>
      <c r="C39" s="65">
        <f t="shared" si="0"/>
        <v>8.2794581358888091E-4</v>
      </c>
    </row>
    <row r="40" spans="1:5" ht="18.75" thickBot="1">
      <c r="A40" s="66" t="s">
        <v>81</v>
      </c>
      <c r="B40" s="23">
        <v>42</v>
      </c>
      <c r="C40" s="65">
        <f t="shared" si="0"/>
        <v>7.3986647171772331E-4</v>
      </c>
      <c r="D40"/>
      <c r="E40"/>
    </row>
    <row r="41" spans="1:5" ht="18.75" thickBot="1">
      <c r="A41" s="66" t="s">
        <v>83</v>
      </c>
      <c r="B41" s="23">
        <v>36</v>
      </c>
      <c r="C41" s="65">
        <f t="shared" si="0"/>
        <v>6.3417126147233423E-4</v>
      </c>
      <c r="D41"/>
      <c r="E41"/>
    </row>
    <row r="42" spans="1:5" ht="18.75" thickBot="1">
      <c r="A42" s="66" t="s">
        <v>85</v>
      </c>
      <c r="B42" s="23">
        <v>25</v>
      </c>
      <c r="C42" s="65">
        <f t="shared" si="0"/>
        <v>4.4039670935578767E-4</v>
      </c>
      <c r="D42"/>
      <c r="E42"/>
    </row>
    <row r="43" spans="1:5" ht="18.75" thickBot="1">
      <c r="A43" s="67" t="s">
        <v>87</v>
      </c>
      <c r="B43" s="68">
        <v>3</v>
      </c>
      <c r="C43" s="65">
        <f t="shared" si="0"/>
        <v>5.2847605122694524E-5</v>
      </c>
      <c r="D43"/>
      <c r="E43"/>
    </row>
    <row r="44" spans="1:5" ht="18.75" thickBot="1">
      <c r="A44" s="63" t="s">
        <v>69</v>
      </c>
      <c r="B44" s="64">
        <v>370</v>
      </c>
      <c r="C44" s="65">
        <f t="shared" si="0"/>
        <v>6.5178712984656582E-3</v>
      </c>
      <c r="D44"/>
      <c r="E44"/>
    </row>
    <row r="45" spans="1:5" ht="18.75" thickBot="1">
      <c r="A45" s="66" t="s">
        <v>189</v>
      </c>
      <c r="B45" s="23">
        <v>188</v>
      </c>
      <c r="C45" s="65">
        <f t="shared" si="0"/>
        <v>3.3117832543555236E-3</v>
      </c>
      <c r="D45"/>
      <c r="E45"/>
    </row>
    <row r="46" spans="1:5" ht="18.75" thickBot="1">
      <c r="A46" s="67" t="s">
        <v>67</v>
      </c>
      <c r="B46" s="68">
        <v>42</v>
      </c>
      <c r="C46" s="65">
        <f t="shared" si="0"/>
        <v>7.3986647171772331E-4</v>
      </c>
      <c r="D46"/>
      <c r="E46"/>
    </row>
    <row r="47" spans="1:5">
      <c r="A47" s="39" t="s">
        <v>117</v>
      </c>
      <c r="B47" s="39">
        <f>SUM(B2:B46)</f>
        <v>56767</v>
      </c>
      <c r="C47" s="25">
        <v>0.99999999999999978</v>
      </c>
      <c r="D47"/>
      <c r="E47"/>
    </row>
    <row r="48" spans="1:5">
      <c r="D48"/>
      <c r="E48"/>
    </row>
    <row r="49" spans="1:5">
      <c r="D49"/>
      <c r="E49"/>
    </row>
    <row r="50" spans="1:5">
      <c r="D50"/>
      <c r="E50"/>
    </row>
    <row r="51" spans="1:5">
      <c r="A51" s="11"/>
      <c r="B51" s="9"/>
      <c r="C51" s="9"/>
      <c r="D51"/>
      <c r="E51"/>
    </row>
    <row r="52" spans="1:5">
      <c r="A52" s="98" t="s">
        <v>216</v>
      </c>
      <c r="B52" s="98"/>
      <c r="C52" s="11"/>
      <c r="D52"/>
      <c r="E52"/>
    </row>
    <row r="53" spans="1:5">
      <c r="A53" s="46" t="s">
        <v>194</v>
      </c>
      <c r="B53" s="47">
        <v>600</v>
      </c>
      <c r="C53" s="11"/>
      <c r="D53"/>
      <c r="E53"/>
    </row>
    <row r="54" spans="1:5">
      <c r="A54" s="46" t="s">
        <v>34</v>
      </c>
      <c r="B54" s="47">
        <v>1761</v>
      </c>
      <c r="C54" s="11"/>
      <c r="D54"/>
      <c r="E54"/>
    </row>
    <row r="55" spans="1:5">
      <c r="A55" s="46" t="s">
        <v>195</v>
      </c>
      <c r="B55" s="47">
        <v>54406</v>
      </c>
      <c r="C55" s="11"/>
      <c r="D55"/>
      <c r="E55"/>
    </row>
    <row r="56" spans="1:5">
      <c r="A56" s="49" t="s">
        <v>117</v>
      </c>
      <c r="B56" s="39">
        <f>SUM(B53:B55)</f>
        <v>56767</v>
      </c>
      <c r="C56"/>
      <c r="D56"/>
      <c r="E56"/>
    </row>
    <row r="57" spans="1:5">
      <c r="A57" s="11"/>
      <c r="B57" s="9"/>
      <c r="C57" s="9"/>
      <c r="D57"/>
      <c r="E57"/>
    </row>
    <row r="58" spans="1:5">
      <c r="A58" s="11"/>
      <c r="B58" s="9"/>
      <c r="C58" s="9"/>
      <c r="D58"/>
      <c r="E58"/>
    </row>
    <row r="59" spans="1:5">
      <c r="A59" s="6" t="s">
        <v>273</v>
      </c>
      <c r="B59" s="9"/>
      <c r="C59" s="9"/>
      <c r="D59"/>
      <c r="E59"/>
    </row>
    <row r="60" spans="1:5">
      <c r="A60" s="11"/>
      <c r="B60" s="9"/>
      <c r="C60" s="9"/>
    </row>
    <row r="61" spans="1:5">
      <c r="A61" s="11"/>
      <c r="B61" s="9"/>
      <c r="C61" s="9"/>
    </row>
    <row r="62" spans="1:5">
      <c r="A62" s="11"/>
      <c r="B62" s="9"/>
      <c r="C62" s="9"/>
    </row>
    <row r="63" spans="1:5">
      <c r="A63" s="11"/>
      <c r="B63" s="9"/>
      <c r="C63" s="9"/>
    </row>
  </sheetData>
  <sortState xmlns:xlrd2="http://schemas.microsoft.com/office/spreadsheetml/2017/richdata2" ref="A44:C46">
    <sortCondition descending="1" ref="B44"/>
  </sortState>
  <mergeCells count="1">
    <mergeCell ref="A52:B52"/>
  </mergeCells>
  <conditionalFormatting sqref="C2:C4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K26"/>
  <sheetViews>
    <sheetView showGridLines="0" tabSelected="1" zoomScale="70" zoomScaleNormal="70" workbookViewId="0">
      <selection activeCell="A15" sqref="A15"/>
    </sheetView>
  </sheetViews>
  <sheetFormatPr baseColWidth="10" defaultColWidth="10.85546875" defaultRowHeight="18"/>
  <cols>
    <col min="1" max="1" width="43.85546875" style="3" bestFit="1" customWidth="1"/>
    <col min="2" max="2" width="12.140625" style="3" bestFit="1" customWidth="1"/>
    <col min="3" max="3" width="8.7109375" style="3" bestFit="1" customWidth="1"/>
    <col min="4" max="6" width="10.85546875" style="3"/>
  </cols>
  <sheetData>
    <row r="1" spans="1:6">
      <c r="A1" s="36" t="s">
        <v>125</v>
      </c>
      <c r="B1" s="36" t="s">
        <v>116</v>
      </c>
      <c r="C1" s="36" t="s">
        <v>199</v>
      </c>
      <c r="F1"/>
    </row>
    <row r="2" spans="1:6" ht="18" customHeight="1">
      <c r="A2" s="1" t="s">
        <v>228</v>
      </c>
      <c r="B2" s="76">
        <v>108</v>
      </c>
      <c r="C2" s="61">
        <f>(B2/226)*100%</f>
        <v>0.47787610619469029</v>
      </c>
    </row>
    <row r="3" spans="1:6" ht="18" customHeight="1">
      <c r="A3" s="1" t="s">
        <v>229</v>
      </c>
      <c r="B3" s="76">
        <v>49</v>
      </c>
      <c r="C3" s="61">
        <f t="shared" ref="C3:C12" si="0">(B3/226)*100%</f>
        <v>0.2168141592920354</v>
      </c>
    </row>
    <row r="4" spans="1:6" ht="18" customHeight="1">
      <c r="A4" s="1" t="s">
        <v>230</v>
      </c>
      <c r="B4" s="76">
        <v>20</v>
      </c>
      <c r="C4" s="61">
        <f t="shared" si="0"/>
        <v>8.8495575221238937E-2</v>
      </c>
    </row>
    <row r="5" spans="1:6" ht="18" customHeight="1">
      <c r="A5" s="1" t="s">
        <v>231</v>
      </c>
      <c r="B5" s="76">
        <v>17</v>
      </c>
      <c r="C5" s="61">
        <f t="shared" si="0"/>
        <v>7.5221238938053103E-2</v>
      </c>
    </row>
    <row r="6" spans="1:6" ht="18" customHeight="1">
      <c r="A6" s="1" t="s">
        <v>232</v>
      </c>
      <c r="B6" s="76">
        <v>16</v>
      </c>
      <c r="C6" s="61">
        <f t="shared" si="0"/>
        <v>7.0796460176991149E-2</v>
      </c>
    </row>
    <row r="7" spans="1:6" ht="18" customHeight="1">
      <c r="A7" s="1" t="s">
        <v>233</v>
      </c>
      <c r="B7" s="76">
        <v>7</v>
      </c>
      <c r="C7" s="61">
        <f t="shared" si="0"/>
        <v>3.0973451327433628E-2</v>
      </c>
    </row>
    <row r="8" spans="1:6" ht="18" customHeight="1">
      <c r="A8" s="1" t="s">
        <v>234</v>
      </c>
      <c r="B8" s="76">
        <v>3</v>
      </c>
      <c r="C8" s="61">
        <f t="shared" si="0"/>
        <v>1.3274336283185841E-2</v>
      </c>
    </row>
    <row r="9" spans="1:6" ht="18" customHeight="1">
      <c r="A9" s="1" t="s">
        <v>235</v>
      </c>
      <c r="B9" s="76">
        <v>2</v>
      </c>
      <c r="C9" s="61">
        <f t="shared" si="0"/>
        <v>8.8495575221238937E-3</v>
      </c>
    </row>
    <row r="10" spans="1:6" ht="18" customHeight="1">
      <c r="A10" s="1" t="s">
        <v>126</v>
      </c>
      <c r="B10" s="76">
        <v>2</v>
      </c>
      <c r="C10" s="61">
        <f t="shared" si="0"/>
        <v>8.8495575221238937E-3</v>
      </c>
    </row>
    <row r="11" spans="1:6" ht="18" customHeight="1">
      <c r="A11" s="1" t="s">
        <v>236</v>
      </c>
      <c r="B11" s="76">
        <v>1</v>
      </c>
      <c r="C11" s="61">
        <f t="shared" si="0"/>
        <v>4.4247787610619468E-3</v>
      </c>
    </row>
    <row r="12" spans="1:6" ht="18" customHeight="1">
      <c r="A12" s="1" t="s">
        <v>237</v>
      </c>
      <c r="B12" s="76">
        <v>1</v>
      </c>
      <c r="C12" s="61">
        <f t="shared" si="0"/>
        <v>4.4247787610619468E-3</v>
      </c>
    </row>
    <row r="13" spans="1:6">
      <c r="A13" s="39" t="s">
        <v>117</v>
      </c>
      <c r="B13" s="39">
        <f>SUM(B2:B12)</f>
        <v>226</v>
      </c>
      <c r="C13" s="25">
        <v>0.99999999999999989</v>
      </c>
    </row>
    <row r="15" spans="1:6">
      <c r="A15" s="6" t="s">
        <v>273</v>
      </c>
    </row>
    <row r="20" spans="9:11">
      <c r="I20" s="40"/>
      <c r="J20" s="40"/>
      <c r="K20" s="40"/>
    </row>
    <row r="21" spans="9:11">
      <c r="I21" s="40"/>
      <c r="J21" s="40"/>
      <c r="K21" s="40"/>
    </row>
    <row r="22" spans="9:11">
      <c r="I22" s="40"/>
      <c r="J22" s="40"/>
      <c r="K22" s="40"/>
    </row>
    <row r="23" spans="9:11">
      <c r="I23" s="40"/>
      <c r="J23" s="40"/>
      <c r="K23" s="40"/>
    </row>
    <row r="24" spans="9:11">
      <c r="I24" s="40"/>
      <c r="J24" s="72"/>
      <c r="K24" s="40"/>
    </row>
    <row r="25" spans="9:11">
      <c r="I25" s="40"/>
      <c r="J25" s="40"/>
      <c r="K25" s="40"/>
    </row>
    <row r="26" spans="9:11">
      <c r="I26" s="40"/>
      <c r="J26" s="40"/>
      <c r="K26" s="40"/>
    </row>
  </sheetData>
  <conditionalFormatting sqref="C2:C12">
    <cfRule type="dataBar" priority="9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{F586E95F-F510-4C5F-8EF6-03F608737BD2}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86E95F-F510-4C5F-8EF6-03F608737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Nivel</vt:lpstr>
      <vt:lpstr>División</vt:lpstr>
      <vt:lpstr>Género</vt:lpstr>
      <vt:lpstr>Edad</vt:lpstr>
      <vt:lpstr>Estado</vt:lpstr>
      <vt:lpstr>Lengua Indígena</vt:lpstr>
      <vt:lpstr>País</vt:lpstr>
      <vt:lpstr>Programa Educativo</vt:lpstr>
      <vt:lpstr>Discapacidad</vt:lpstr>
      <vt:lpstr>CIEES</vt:lpstr>
      <vt:lpstr>Servidores Públicos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Mazzei</dc:creator>
  <cp:lastModifiedBy>Elena Ireta Corona</cp:lastModifiedBy>
  <dcterms:created xsi:type="dcterms:W3CDTF">2017-12-07T00:10:00Z</dcterms:created>
  <dcterms:modified xsi:type="dcterms:W3CDTF">2022-02-15T21:13:15Z</dcterms:modified>
</cp:coreProperties>
</file>